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ivania/Downloads/"/>
    </mc:Choice>
  </mc:AlternateContent>
  <xr:revisionPtr revIDLastSave="0" documentId="13_ncr:1_{7706DD6B-55AF-6F4C-AA6F-ABAD91664F3E}" xr6:coauthVersionLast="36" xr6:coauthVersionMax="46" xr10:uidLastSave="{00000000-0000-0000-0000-000000000000}"/>
  <bookViews>
    <workbookView xWindow="0" yWindow="460" windowWidth="28800" windowHeight="16440" xr2:uid="{00000000-000D-0000-FFFF-FFFF00000000}"/>
  </bookViews>
  <sheets>
    <sheet name="Hablemos_de_ingresos" sheetId="1" r:id="rId1"/>
  </sheets>
  <calcPr calcId="181029"/>
  <extLst>
    <ext uri="GoogleSheetsCustomDataVersion1">
      <go:sheetsCustomData xmlns:go="http://customooxmlschemas.google.com/" r:id="rId5" roundtripDataSignature="AMtx7mgJyLfAn0FD7OR+LIIG7njHG/Y2Pw=="/>
    </ext>
  </extLst>
</workbook>
</file>

<file path=xl/calcChain.xml><?xml version="1.0" encoding="utf-8"?>
<calcChain xmlns="http://schemas.openxmlformats.org/spreadsheetml/2006/main">
  <c r="BH38" i="1" l="1"/>
  <c r="C43" i="1"/>
  <c r="B43" i="1"/>
  <c r="H11" i="1" s="1"/>
  <c r="L42" i="1"/>
  <c r="H42" i="1"/>
  <c r="L41" i="1"/>
  <c r="H41" i="1"/>
  <c r="L39" i="1"/>
  <c r="H39" i="1"/>
  <c r="L38" i="1"/>
  <c r="H38" i="1"/>
  <c r="L37" i="1"/>
  <c r="H37" i="1"/>
  <c r="L36" i="1"/>
  <c r="H36" i="1"/>
  <c r="L35" i="1"/>
  <c r="H35" i="1"/>
  <c r="L34" i="1"/>
  <c r="H34" i="1"/>
  <c r="L33" i="1"/>
  <c r="H33" i="1"/>
  <c r="L32" i="1"/>
  <c r="H32" i="1"/>
  <c r="L31" i="1"/>
  <c r="H31" i="1"/>
  <c r="L30" i="1"/>
  <c r="H30" i="1"/>
  <c r="L29" i="1"/>
  <c r="H29" i="1"/>
  <c r="AJ28" i="1"/>
  <c r="O31" i="1" s="1"/>
  <c r="L28" i="1"/>
  <c r="H28" i="1"/>
  <c r="AJ27" i="1"/>
  <c r="L27" i="1"/>
  <c r="H27" i="1"/>
  <c r="AJ26" i="1"/>
  <c r="L26" i="1"/>
  <c r="H26" i="1"/>
  <c r="AJ25" i="1"/>
  <c r="L25" i="1"/>
  <c r="H25" i="1"/>
  <c r="L24" i="1"/>
  <c r="H24" i="1"/>
  <c r="L23" i="1"/>
  <c r="H23" i="1"/>
  <c r="L22" i="1"/>
  <c r="H22" i="1"/>
  <c r="L21" i="1"/>
  <c r="H21" i="1"/>
  <c r="L20" i="1"/>
  <c r="H20" i="1"/>
  <c r="L19" i="1"/>
  <c r="H19" i="1"/>
  <c r="L18" i="1"/>
  <c r="H18" i="1"/>
  <c r="AN17" i="1"/>
  <c r="L17" i="1"/>
  <c r="H17" i="1"/>
  <c r="L16" i="1"/>
  <c r="H16" i="1"/>
  <c r="AN15" i="1"/>
  <c r="O15" i="1"/>
  <c r="P13" i="1" s="1"/>
  <c r="L15" i="1"/>
  <c r="H15" i="1"/>
  <c r="H14" i="1"/>
  <c r="AN13" i="1"/>
  <c r="L13" i="1"/>
  <c r="H13" i="1"/>
  <c r="L12" i="1"/>
  <c r="H12" i="1"/>
  <c r="AX11" i="1"/>
  <c r="AY12" i="1" s="1"/>
  <c r="AN11" i="1"/>
  <c r="AN10" i="1" l="1"/>
  <c r="AO13" i="1" s="1"/>
  <c r="P12" i="1"/>
  <c r="P14" i="1"/>
  <c r="O30" i="1"/>
  <c r="P11" i="1"/>
  <c r="AO17" i="1"/>
  <c r="AY14" i="1"/>
  <c r="L14" i="1"/>
  <c r="H40" i="1"/>
  <c r="L40" i="1"/>
  <c r="L11" i="1"/>
  <c r="AY13" i="1"/>
  <c r="AO14" i="1"/>
  <c r="AO16" i="1"/>
  <c r="AO11" i="1" l="1"/>
  <c r="AO15" i="1"/>
  <c r="AO12" i="1"/>
  <c r="AO18" i="1"/>
</calcChain>
</file>

<file path=xl/sharedStrings.xml><?xml version="1.0" encoding="utf-8"?>
<sst xmlns="http://schemas.openxmlformats.org/spreadsheetml/2006/main" count="364" uniqueCount="127">
  <si>
    <t>Unidades:</t>
  </si>
  <si>
    <t>Pesos</t>
  </si>
  <si>
    <t>Fuente:</t>
  </si>
  <si>
    <t>Entidades federativas</t>
  </si>
  <si>
    <t>INEGI</t>
  </si>
  <si>
    <t>SHCP</t>
  </si>
  <si>
    <t>Documento/Publicación:</t>
  </si>
  <si>
    <t>Leyes de ingresos de las entidades federativas</t>
  </si>
  <si>
    <t>Estadística de finanzas públicas estatales y municipales</t>
  </si>
  <si>
    <t>Presupuesto de Egresos de la Federación 2021</t>
  </si>
  <si>
    <t>Acuerdo por el que se da a conocer la distribución y calendarización para la ministración durante el ejercicio fiscal 2021, de los recursos Ramo Generales 28 Participaciones a Entidades Federativas y Municipios</t>
  </si>
  <si>
    <t>Estadística de finanzas públicas estatales y municipales 2018</t>
  </si>
  <si>
    <t>URL:</t>
  </si>
  <si>
    <t>https://www.inegi.org.mx/sistemas/olap/proyectos/bd/continuas/finanzaspublicas/fpest.asp?s=est&amp;c=11288&amp;proy=efipem_fest</t>
  </si>
  <si>
    <t>https://www.pef.hacienda.gob.mx/es/PEF2021/tomoIV</t>
  </si>
  <si>
    <t>https://www.dof.gob.mx/nota_detalle.php?codigo=5608315&amp;fecha=21%2F12%2F2020#:~:text=ACUERDO%20por%20el%20que%20se,y%2033%20Aportaciones%20Federales%20para</t>
  </si>
  <si>
    <t>Notas:</t>
  </si>
  <si>
    <t xml:space="preserve">Cifras en millones de pesos del Ramo 33. </t>
  </si>
  <si>
    <t>Fecha de consulta</t>
  </si>
  <si>
    <t>9 de febrero de 2021</t>
  </si>
  <si>
    <t>9 de Febrero de 2021</t>
  </si>
  <si>
    <t>Responsable</t>
  </si>
  <si>
    <t>Ana Lambarri</t>
  </si>
  <si>
    <t>Ana Lambarri y Fernando Valdés</t>
  </si>
  <si>
    <t>Fernando Valdés</t>
  </si>
  <si>
    <t>Entidad federativa</t>
  </si>
  <si>
    <t>Ingresos estimados</t>
  </si>
  <si>
    <t>Ingresos estimados (mdp)</t>
  </si>
  <si>
    <t>Entidad Federativa</t>
  </si>
  <si>
    <t>Aportaciones federales (mdp)</t>
  </si>
  <si>
    <t>Aportaciones federales/ingresos totales</t>
  </si>
  <si>
    <t>Participaciones federales (mdp)</t>
  </si>
  <si>
    <t>TIPO DE INGRESO</t>
  </si>
  <si>
    <t>MONTO 2019</t>
  </si>
  <si>
    <t>PORCENTAJE</t>
  </si>
  <si>
    <t>Total</t>
  </si>
  <si>
    <t>Entidades</t>
  </si>
  <si>
    <t>Fondo General de Participaciones</t>
  </si>
  <si>
    <t>Aguascalientes</t>
  </si>
  <si>
    <t>Ingresos propios</t>
  </si>
  <si>
    <t>FONE</t>
  </si>
  <si>
    <t>Recursos derivados de los ingresos federales para las entidades federativas y municipios</t>
  </si>
  <si>
    <t>Concepto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</si>
  <si>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</si>
  <si>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</si>
  <si>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</si>
  <si>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</si>
  <si>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</si>
  <si>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</si>
  <si>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</si>
  <si>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</si>
  <si>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</si>
  <si>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</si>
  <si>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</si>
  <si>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</si>
  <si>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</si>
  <si>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</si>
  <si>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</si>
  <si>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</si>
  <si>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</si>
  <si>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</si>
  <si>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</si>
  <si>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</si>
  <si>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</si>
  <si>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</si>
  <si>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</si>
  <si>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</si>
  <si>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</si>
  <si>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</si>
  <si>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</si>
  <si>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</si>
  <si>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</si>
  <si>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</si>
  <si>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Disponibilidad Inicial</t>
  </si>
  <si>
    <t>FASSA</t>
  </si>
  <si>
    <t>Impuestos</t>
  </si>
  <si>
    <t xml:space="preserve">Ingresos Extraoordinarios </t>
  </si>
  <si>
    <t>FAIS</t>
  </si>
  <si>
    <t>Fondo de Fomento Municipal</t>
  </si>
  <si>
    <t>Impuesto sobre los Ingresos</t>
  </si>
  <si>
    <t>Ingresos Federales</t>
  </si>
  <si>
    <t>FORTAMUN</t>
  </si>
  <si>
    <t>Otros conceptos participables e incentivos económicos</t>
  </si>
  <si>
    <t>Impuesto sobre nómina</t>
  </si>
  <si>
    <t>Coahuila</t>
  </si>
  <si>
    <t>TOTAL</t>
  </si>
  <si>
    <t>FAM</t>
  </si>
  <si>
    <t>Remuneraciones al trabajo no subordinado</t>
  </si>
  <si>
    <t>FASP</t>
  </si>
  <si>
    <t>Ejercicio de profesiones y honorarios</t>
  </si>
  <si>
    <t>FAETA</t>
  </si>
  <si>
    <t>Ciudad de México</t>
  </si>
  <si>
    <t>Instrumentos públicos y operaciones contractuales</t>
  </si>
  <si>
    <t>FAFEF</t>
  </si>
  <si>
    <t>Impuestos sobre el Patrimonio</t>
  </si>
  <si>
    <t>AÑO</t>
  </si>
  <si>
    <t>Impuesto sobre tenencia o uso de vehículos</t>
  </si>
  <si>
    <t>Enajenación de bienes muebles y adquisición de vehículos</t>
  </si>
  <si>
    <t>Edo Mex</t>
  </si>
  <si>
    <t>Traslado de dominio de bienes inmuebles</t>
  </si>
  <si>
    <t>Adquisición de bienes inmuebles</t>
  </si>
  <si>
    <t>Otros impuestos sobre el patrimonio</t>
  </si>
  <si>
    <t>INPC</t>
  </si>
  <si>
    <t>Impuesto sobre la producción, el consumo y las transacciones</t>
  </si>
  <si>
    <t>Ingresos propios (pesos 2018)</t>
  </si>
  <si>
    <t>Actividades mercantiles</t>
  </si>
  <si>
    <t>Disponibilidad Inicial (pesos 2018)</t>
  </si>
  <si>
    <t>Comercio de libros y revistas</t>
  </si>
  <si>
    <t>Ingresos Extraoordinarios (pesos 2018)</t>
  </si>
  <si>
    <t>Explotación de minas</t>
  </si>
  <si>
    <t>Ingresos Federales (pesos 2018)</t>
  </si>
  <si>
    <t>Impuesto sobre hospedaje</t>
  </si>
  <si>
    <t>Diversiones y espectáculos públicos</t>
  </si>
  <si>
    <t>De 1998 a 2019</t>
  </si>
  <si>
    <t>Loterías, rifas, sorteos y juegos permitidos</t>
  </si>
  <si>
    <t>Otros impuestos sobre la producción, el consumo y las transacciones</t>
  </si>
  <si>
    <t>Adicionales</t>
  </si>
  <si>
    <t>Para educación</t>
  </si>
  <si>
    <t>Para obras de infraestructura urbana</t>
  </si>
  <si>
    <t>Impuestos adicionales diversos</t>
  </si>
  <si>
    <t>Accesorios</t>
  </si>
  <si>
    <t>Otros impuestos</t>
  </si>
  <si>
    <t># de impuestos</t>
  </si>
  <si>
    <t>CDMX</t>
  </si>
  <si>
    <t>Aportaciones (PEF 2021)</t>
  </si>
  <si>
    <t>% aportaciones/total ingresos</t>
  </si>
  <si>
    <t>Participaciones federales/ingresos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</si>
</sst>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  <numFmt numFmtId="165" formatCode="&quot;$&quot;#,##0.00"/>
    <numFmt numFmtId="166" formatCode="0.0%"/>
    <numFmt numFmtId="167" formatCode="0.000%"/>
  </numFmts>
  <fonts count="11">
    <font>
      <sz val="11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rgb="FF0563C1"/>
      <name val="Arial"/>
      <family val="2"/>
    </font>
    <font>
      <u/>
      <sz val="11"/>
      <color theme="10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Inconsolata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D0CECE"/>
        <bgColor rgb="FFD0CECE"/>
      </patternFill>
    </fill>
    <fill>
      <patternFill patternType="solid">
        <fgColor rgb="FF757070"/>
        <bgColor rgb="FF757070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0CECE"/>
        <bgColor indexed="64"/>
      </patternFill>
    </fill>
    <fill>
      <patternFill patternType="solid">
        <fgColor rgb="FFAEABAB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/>
    <xf numFmtId="164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4" borderId="5" xfId="0" applyFont="1" applyFill="1" applyBorder="1"/>
    <xf numFmtId="0" fontId="2" fillId="4" borderId="5" xfId="0" applyFont="1" applyFill="1" applyBorder="1" applyAlignment="1"/>
    <xf numFmtId="0" fontId="7" fillId="3" borderId="6" xfId="0" applyFont="1" applyFill="1" applyBorder="1"/>
    <xf numFmtId="164" fontId="7" fillId="3" borderId="6" xfId="0" applyNumberFormat="1" applyFont="1" applyFill="1" applyBorder="1"/>
    <xf numFmtId="0" fontId="7" fillId="0" borderId="0" xfId="0" applyFont="1"/>
    <xf numFmtId="3" fontId="2" fillId="0" borderId="0" xfId="0" applyNumberFormat="1" applyFont="1"/>
    <xf numFmtId="0" fontId="7" fillId="3" borderId="5" xfId="0" applyFont="1" applyFill="1" applyBorder="1"/>
    <xf numFmtId="164" fontId="7" fillId="0" borderId="5" xfId="0" applyNumberFormat="1" applyFont="1" applyBorder="1"/>
    <xf numFmtId="165" fontId="7" fillId="0" borderId="5" xfId="0" applyNumberFormat="1" applyFont="1" applyBorder="1" applyAlignment="1"/>
    <xf numFmtId="164" fontId="7" fillId="0" borderId="5" xfId="0" applyNumberFormat="1" applyFont="1" applyBorder="1" applyAlignment="1"/>
    <xf numFmtId="165" fontId="7" fillId="0" borderId="7" xfId="0" applyNumberFormat="1" applyFont="1" applyBorder="1" applyAlignment="1">
      <alignment horizontal="right"/>
    </xf>
    <xf numFmtId="164" fontId="7" fillId="0" borderId="8" xfId="0" applyNumberFormat="1" applyFont="1" applyBorder="1"/>
    <xf numFmtId="10" fontId="7" fillId="0" borderId="5" xfId="0" applyNumberFormat="1" applyFont="1" applyBorder="1" applyAlignment="1"/>
    <xf numFmtId="9" fontId="7" fillId="0" borderId="5" xfId="0" applyNumberFormat="1" applyFont="1" applyBorder="1"/>
    <xf numFmtId="0" fontId="2" fillId="0" borderId="5" xfId="0" applyFont="1" applyBorder="1"/>
    <xf numFmtId="164" fontId="2" fillId="0" borderId="5" xfId="0" applyNumberFormat="1" applyFont="1" applyBorder="1" applyAlignment="1"/>
    <xf numFmtId="166" fontId="2" fillId="0" borderId="5" xfId="0" applyNumberFormat="1" applyFont="1" applyBorder="1" applyAlignment="1"/>
    <xf numFmtId="0" fontId="7" fillId="0" borderId="5" xfId="0" applyFont="1" applyBorder="1"/>
    <xf numFmtId="0" fontId="8" fillId="0" borderId="0" xfId="0" applyFont="1" applyAlignment="1">
      <alignment horizontal="left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5" borderId="5" xfId="0" applyFont="1" applyFill="1" applyBorder="1" applyAlignment="1">
      <alignment wrapText="1"/>
    </xf>
    <xf numFmtId="164" fontId="7" fillId="5" borderId="5" xfId="0" applyNumberFormat="1" applyFont="1" applyFill="1" applyBorder="1" applyAlignment="1">
      <alignment wrapText="1"/>
    </xf>
    <xf numFmtId="0" fontId="7" fillId="6" borderId="5" xfId="0" applyFont="1" applyFill="1" applyBorder="1" applyAlignment="1">
      <alignment wrapText="1"/>
    </xf>
    <xf numFmtId="164" fontId="7" fillId="6" borderId="5" xfId="0" applyNumberFormat="1" applyFont="1" applyFill="1" applyBorder="1" applyAlignment="1">
      <alignment wrapText="1"/>
    </xf>
    <xf numFmtId="2" fontId="2" fillId="0" borderId="5" xfId="0" applyNumberFormat="1" applyFont="1" applyBorder="1"/>
    <xf numFmtId="2" fontId="2" fillId="0" borderId="5" xfId="0" applyNumberFormat="1" applyFont="1" applyBorder="1" applyAlignment="1"/>
    <xf numFmtId="2" fontId="2" fillId="0" borderId="0" xfId="0" applyNumberFormat="1" applyFont="1"/>
    <xf numFmtId="164" fontId="7" fillId="6" borderId="5" xfId="0" applyNumberFormat="1" applyFont="1" applyFill="1" applyBorder="1" applyAlignment="1">
      <alignment wrapText="1"/>
    </xf>
    <xf numFmtId="0" fontId="7" fillId="0" borderId="5" xfId="0" applyFont="1" applyBorder="1" applyAlignment="1"/>
    <xf numFmtId="3" fontId="7" fillId="5" borderId="5" xfId="0" applyNumberFormat="1" applyFont="1" applyFill="1" applyBorder="1" applyAlignment="1">
      <alignment wrapText="1"/>
    </xf>
    <xf numFmtId="165" fontId="7" fillId="0" borderId="5" xfId="0" applyNumberFormat="1" applyFont="1" applyBorder="1"/>
    <xf numFmtId="3" fontId="7" fillId="6" borderId="5" xfId="0" applyNumberFormat="1" applyFont="1" applyFill="1" applyBorder="1" applyAlignment="1">
      <alignment wrapText="1"/>
    </xf>
    <xf numFmtId="3" fontId="7" fillId="0" borderId="5" xfId="0" applyNumberFormat="1" applyFont="1" applyBorder="1" applyAlignment="1">
      <alignment wrapText="1"/>
    </xf>
    <xf numFmtId="9" fontId="2" fillId="0" borderId="0" xfId="0" applyNumberFormat="1" applyFont="1"/>
    <xf numFmtId="0" fontId="9" fillId="7" borderId="0" xfId="0" applyFont="1" applyFill="1"/>
    <xf numFmtId="0" fontId="7" fillId="8" borderId="5" xfId="0" applyFont="1" applyFill="1" applyBorder="1" applyAlignment="1">
      <alignment wrapText="1"/>
    </xf>
    <xf numFmtId="0" fontId="7" fillId="8" borderId="5" xfId="0" applyFont="1" applyFill="1" applyBorder="1"/>
    <xf numFmtId="9" fontId="0" fillId="0" borderId="0" xfId="1" applyFont="1" applyAlignment="1"/>
    <xf numFmtId="9" fontId="0" fillId="0" borderId="0" xfId="1" applyNumberFormat="1" applyFont="1" applyAlignment="1"/>
    <xf numFmtId="10" fontId="0" fillId="0" borderId="0" xfId="0" applyNumberFormat="1" applyFont="1" applyAlignment="1"/>
    <xf numFmtId="165" fontId="0" fillId="0" borderId="0" xfId="0" applyNumberFormat="1" applyFont="1" applyAlignment="1"/>
    <xf numFmtId="164" fontId="7" fillId="0" borderId="5" xfId="0" applyNumberFormat="1" applyFont="1" applyFill="1" applyBorder="1"/>
    <xf numFmtId="9" fontId="7" fillId="0" borderId="5" xfId="1" applyFont="1" applyFill="1" applyBorder="1" applyAlignment="1"/>
    <xf numFmtId="164" fontId="7" fillId="0" borderId="5" xfId="0" applyNumberFormat="1" applyFont="1" applyFill="1" applyBorder="1" applyAlignment="1"/>
    <xf numFmtId="9" fontId="8" fillId="0" borderId="0" xfId="1" applyFont="1" applyAlignment="1">
      <alignment horizontal="left"/>
    </xf>
    <xf numFmtId="166" fontId="8" fillId="0" borderId="0" xfId="1" applyNumberFormat="1" applyFont="1" applyAlignment="1">
      <alignment horizontal="left"/>
    </xf>
    <xf numFmtId="0" fontId="0" fillId="0" borderId="0" xfId="0" applyFont="1" applyFill="1" applyAlignment="1"/>
    <xf numFmtId="1" fontId="7" fillId="0" borderId="5" xfId="0" applyNumberFormat="1" applyFont="1" applyBorder="1" applyAlignment="1"/>
    <xf numFmtId="165" fontId="7" fillId="0" borderId="5" xfId="0" applyNumberFormat="1" applyFont="1" applyFill="1" applyBorder="1" applyAlignment="1"/>
    <xf numFmtId="165" fontId="7" fillId="0" borderId="7" xfId="0" applyNumberFormat="1" applyFont="1" applyFill="1" applyBorder="1" applyAlignment="1">
      <alignment horizontal="right"/>
    </xf>
    <xf numFmtId="164" fontId="7" fillId="0" borderId="8" xfId="0" applyNumberFormat="1" applyFont="1" applyFill="1" applyBorder="1"/>
    <xf numFmtId="10" fontId="7" fillId="0" borderId="5" xfId="0" applyNumberFormat="1" applyFont="1" applyFill="1" applyBorder="1" applyAlignment="1"/>
    <xf numFmtId="0" fontId="7" fillId="0" borderId="0" xfId="0" applyFont="1" applyFill="1"/>
    <xf numFmtId="9" fontId="7" fillId="0" borderId="5" xfId="0" applyNumberFormat="1" applyFont="1" applyFill="1" applyBorder="1"/>
    <xf numFmtId="0" fontId="2" fillId="0" borderId="5" xfId="0" applyFont="1" applyFill="1" applyBorder="1"/>
    <xf numFmtId="164" fontId="2" fillId="0" borderId="5" xfId="0" applyNumberFormat="1" applyFont="1" applyFill="1" applyBorder="1" applyAlignment="1"/>
    <xf numFmtId="166" fontId="2" fillId="0" borderId="5" xfId="0" applyNumberFormat="1" applyFont="1" applyFill="1" applyBorder="1" applyAlignment="1"/>
    <xf numFmtId="0" fontId="7" fillId="0" borderId="5" xfId="0" applyFont="1" applyFill="1" applyBorder="1"/>
    <xf numFmtId="3" fontId="2" fillId="0" borderId="0" xfId="0" applyNumberFormat="1" applyFont="1" applyFill="1"/>
    <xf numFmtId="9" fontId="8" fillId="0" borderId="0" xfId="1" applyFont="1" applyFill="1" applyAlignment="1">
      <alignment horizontal="left"/>
    </xf>
    <xf numFmtId="0" fontId="7" fillId="0" borderId="5" xfId="0" applyFont="1" applyFill="1" applyBorder="1" applyAlignment="1">
      <alignment wrapText="1"/>
    </xf>
    <xf numFmtId="164" fontId="7" fillId="0" borderId="5" xfId="0" applyNumberFormat="1" applyFont="1" applyFill="1" applyBorder="1" applyAlignment="1">
      <alignment wrapText="1"/>
    </xf>
    <xf numFmtId="164" fontId="2" fillId="0" borderId="5" xfId="0" applyNumberFormat="1" applyFont="1" applyFill="1" applyBorder="1"/>
    <xf numFmtId="0" fontId="8" fillId="0" borderId="0" xfId="0" applyFont="1" applyFill="1" applyAlignment="1">
      <alignment horizontal="left"/>
    </xf>
    <xf numFmtId="0" fontId="2" fillId="0" borderId="0" xfId="0" applyFont="1" applyFill="1" applyAlignment="1"/>
    <xf numFmtId="164" fontId="2" fillId="0" borderId="0" xfId="0" applyNumberFormat="1" applyFont="1" applyFill="1"/>
    <xf numFmtId="166" fontId="2" fillId="0" borderId="5" xfId="0" applyNumberFormat="1" applyFont="1" applyFill="1" applyBorder="1"/>
    <xf numFmtId="165" fontId="7" fillId="0" borderId="5" xfId="0" applyNumberFormat="1" applyFont="1" applyFill="1" applyBorder="1" applyAlignment="1">
      <alignment horizontal="right"/>
    </xf>
    <xf numFmtId="0" fontId="2" fillId="9" borderId="5" xfId="0" applyFont="1" applyFill="1" applyBorder="1"/>
    <xf numFmtId="164" fontId="2" fillId="9" borderId="5" xfId="0" applyNumberFormat="1" applyFont="1" applyFill="1" applyBorder="1"/>
    <xf numFmtId="0" fontId="2" fillId="9" borderId="5" xfId="0" applyFont="1" applyFill="1" applyBorder="1" applyAlignment="1"/>
    <xf numFmtId="0" fontId="7" fillId="10" borderId="5" xfId="0" applyFont="1" applyFill="1" applyBorder="1" applyAlignment="1">
      <alignment wrapText="1"/>
    </xf>
    <xf numFmtId="164" fontId="7" fillId="10" borderId="5" xfId="0" applyNumberFormat="1" applyFont="1" applyFill="1" applyBorder="1" applyAlignment="1">
      <alignment wrapText="1"/>
    </xf>
    <xf numFmtId="44" fontId="8" fillId="0" borderId="0" xfId="0" applyNumberFormat="1" applyFont="1" applyFill="1" applyAlignment="1">
      <alignment horizontal="left"/>
    </xf>
    <xf numFmtId="167" fontId="8" fillId="0" borderId="0" xfId="1" applyNumberFormat="1" applyFont="1" applyFill="1" applyAlignment="1">
      <alignment horizontal="left"/>
    </xf>
    <xf numFmtId="164" fontId="7" fillId="3" borderId="9" xfId="0" applyNumberFormat="1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9" fontId="7" fillId="0" borderId="11" xfId="1" applyFont="1" applyBorder="1"/>
    <xf numFmtId="9" fontId="7" fillId="0" borderId="5" xfId="1" applyFont="1" applyBorder="1"/>
    <xf numFmtId="0" fontId="2" fillId="2" borderId="2" xfId="0" applyFont="1" applyFill="1" applyBorder="1" applyAlignment="1">
      <alignment horizontal="left" wrapText="1"/>
    </xf>
    <xf numFmtId="0" fontId="3" fillId="0" borderId="3" xfId="0" applyFont="1" applyBorder="1"/>
    <xf numFmtId="0" fontId="3" fillId="0" borderId="4" xfId="0" applyFont="1" applyBorder="1"/>
    <xf numFmtId="0" fontId="5" fillId="2" borderId="2" xfId="0" applyFont="1" applyFill="1" applyBorder="1" applyAlignment="1">
      <alignment horizontal="left" wrapText="1"/>
    </xf>
    <xf numFmtId="164" fontId="7" fillId="0" borderId="9" xfId="0" applyNumberFormat="1" applyFont="1" applyBorder="1" applyAlignment="1">
      <alignment vertical="center"/>
    </xf>
    <xf numFmtId="0" fontId="3" fillId="0" borderId="8" xfId="0" applyFont="1" applyBorder="1"/>
    <xf numFmtId="0" fontId="4" fillId="2" borderId="2" xfId="0" applyFont="1" applyFill="1" applyBorder="1" applyAlignment="1">
      <alignment horizontal="left" wrapText="1"/>
    </xf>
    <xf numFmtId="0" fontId="7" fillId="6" borderId="9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 wrapText="1"/>
    </xf>
    <xf numFmtId="0" fontId="2" fillId="9" borderId="10" xfId="0" applyFont="1" applyFill="1" applyBorder="1" applyAlignment="1">
      <alignment horizontal="center" vertical="center"/>
    </xf>
    <xf numFmtId="0" fontId="3" fillId="9" borderId="1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AEABAB"/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f.gob.mx/nota_detalle.php?codigo=5608315&amp;fecha=21%2F12%2F2020" TargetMode="External"/><Relationship Id="rId2" Type="http://schemas.openxmlformats.org/officeDocument/2006/relationships/hyperlink" Target="https://www.pef.hacienda.gob.mx/es/PEF2020/tomoIV" TargetMode="External"/><Relationship Id="rId1" Type="http://schemas.openxmlformats.org/officeDocument/2006/relationships/hyperlink" Target="https://www.inegi.org.mx/sistemas/olap/proyectos/bd/continuas/finanzaspublicas/fpest.asp?s=est&amp;c=11288&amp;proy=efipem_fest" TargetMode="External"/><Relationship Id="rId4" Type="http://schemas.openxmlformats.org/officeDocument/2006/relationships/hyperlink" Target="https://www.inegi.org.mx/sistemas/olap/proyectos/bd/continuas/finanzaspublicas/fpest.asp?s=est&amp;c=11288&amp;proy=efipem_f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000"/>
  <sheetViews>
    <sheetView tabSelected="1" topLeftCell="G1" zoomScale="86" zoomScaleNormal="100" workbookViewId="0">
      <selection activeCell="K19" sqref="K19"/>
    </sheetView>
  </sheetViews>
  <sheetFormatPr baseColWidth="10" defaultColWidth="12.6640625" defaultRowHeight="15" customHeight="1"/>
  <cols>
    <col min="1" max="1" width="20.1640625" customWidth="1"/>
    <col min="2" max="2" width="20.83203125" customWidth="1"/>
    <col min="3" max="3" width="12.1640625" customWidth="1"/>
    <col min="4" max="4" width="11" customWidth="1"/>
    <col min="5" max="5" width="16.5" customWidth="1"/>
    <col min="6" max="6" width="20.1640625" customWidth="1"/>
    <col min="7" max="7" width="19.1640625" bestFit="1" customWidth="1"/>
    <col min="8" max="8" width="12" customWidth="1"/>
    <col min="9" max="9" width="9.33203125" customWidth="1"/>
    <col min="10" max="10" width="13.6640625" customWidth="1"/>
    <col min="11" max="11" width="18.33203125" bestFit="1" customWidth="1"/>
    <col min="12" max="12" width="13.83203125" customWidth="1"/>
    <col min="13" max="13" width="9.33203125" customWidth="1"/>
    <col min="14" max="14" width="31" customWidth="1"/>
    <col min="15" max="15" width="21.1640625" bestFit="1" customWidth="1"/>
    <col min="16" max="21" width="17.33203125" customWidth="1"/>
    <col min="22" max="34" width="18.83203125" customWidth="1"/>
    <col min="35" max="36" width="20.83203125" bestFit="1" customWidth="1"/>
    <col min="37" max="37" width="19.1640625" customWidth="1"/>
    <col min="38" max="38" width="9.33203125" customWidth="1"/>
    <col min="39" max="39" width="19.83203125" customWidth="1"/>
    <col min="40" max="40" width="16.6640625" customWidth="1"/>
    <col min="41" max="44" width="9.33203125" customWidth="1"/>
    <col min="45" max="45" width="19.83203125" customWidth="1"/>
    <col min="46" max="46" width="24.6640625" customWidth="1"/>
    <col min="47" max="48" width="9.33203125" customWidth="1"/>
    <col min="49" max="49" width="60.5" customWidth="1"/>
    <col min="50" max="50" width="16.6640625" customWidth="1"/>
    <col min="51" max="57" width="9.33203125" customWidth="1"/>
    <col min="58" max="58" width="19.33203125" bestFit="1" customWidth="1"/>
    <col min="59" max="59" width="50.33203125" bestFit="1" customWidth="1"/>
    <col min="60" max="60" width="16.83203125" bestFit="1" customWidth="1"/>
    <col min="61" max="61" width="16.1640625" bestFit="1" customWidth="1"/>
    <col min="62" max="62" width="14.6640625" customWidth="1"/>
    <col min="63" max="63" width="15" bestFit="1" customWidth="1"/>
    <col min="64" max="65" width="14.6640625" customWidth="1"/>
    <col min="66" max="66" width="13.1640625" customWidth="1"/>
    <col min="67" max="73" width="14.6640625" customWidth="1"/>
    <col min="74" max="74" width="15.5" customWidth="1"/>
    <col min="75" max="75" width="14.6640625" customWidth="1"/>
    <col min="76" max="77" width="13.1640625" customWidth="1"/>
    <col min="78" max="87" width="14.6640625" customWidth="1"/>
    <col min="88" max="88" width="13.1640625" customWidth="1"/>
    <col min="89" max="91" width="14.6640625" customWidth="1"/>
  </cols>
  <sheetData>
    <row r="1" spans="1:91" ht="15" customHeight="1">
      <c r="A1" s="1" t="s">
        <v>0</v>
      </c>
      <c r="B1" s="96" t="s">
        <v>1</v>
      </c>
      <c r="C1" s="97"/>
      <c r="D1" s="98"/>
      <c r="F1" s="1" t="s">
        <v>0</v>
      </c>
      <c r="G1" s="96" t="s">
        <v>1</v>
      </c>
      <c r="H1" s="97"/>
      <c r="I1" s="97"/>
      <c r="J1" s="97"/>
      <c r="K1" s="97"/>
      <c r="L1" s="98"/>
      <c r="N1" s="1" t="s">
        <v>0</v>
      </c>
      <c r="O1" s="2" t="s">
        <v>1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M1" s="1" t="s">
        <v>0</v>
      </c>
      <c r="AN1" s="2" t="s">
        <v>1</v>
      </c>
      <c r="AO1" s="3"/>
      <c r="AP1" s="3"/>
      <c r="AQ1" s="3"/>
      <c r="AS1" s="1" t="s">
        <v>0</v>
      </c>
      <c r="AT1" s="2" t="s">
        <v>1</v>
      </c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G1" s="1" t="s">
        <v>0</v>
      </c>
      <c r="BH1" s="2" t="s">
        <v>1</v>
      </c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</row>
    <row r="2" spans="1:91" ht="15" customHeight="1">
      <c r="A2" s="4" t="s">
        <v>2</v>
      </c>
      <c r="B2" s="96" t="s">
        <v>3</v>
      </c>
      <c r="C2" s="97"/>
      <c r="D2" s="98"/>
      <c r="F2" s="4" t="s">
        <v>2</v>
      </c>
      <c r="G2" s="96" t="s">
        <v>3</v>
      </c>
      <c r="H2" s="97"/>
      <c r="I2" s="97"/>
      <c r="J2" s="97"/>
      <c r="K2" s="97"/>
      <c r="L2" s="98"/>
      <c r="N2" s="4" t="s">
        <v>2</v>
      </c>
      <c r="O2" s="96" t="s">
        <v>4</v>
      </c>
      <c r="P2" s="97"/>
      <c r="Q2" s="97"/>
      <c r="R2" s="97"/>
      <c r="S2" s="97"/>
      <c r="T2" s="97"/>
      <c r="U2" s="97"/>
      <c r="V2" s="97"/>
      <c r="W2" s="97"/>
      <c r="X2" s="97"/>
      <c r="Y2" s="97"/>
      <c r="Z2" s="98"/>
      <c r="AA2" s="3"/>
      <c r="AB2" s="3"/>
      <c r="AC2" s="3"/>
      <c r="AD2" s="3"/>
      <c r="AE2" s="3"/>
      <c r="AF2" s="3"/>
      <c r="AG2" s="3"/>
      <c r="AH2" s="3"/>
      <c r="AI2" s="3"/>
      <c r="AM2" s="4" t="s">
        <v>2</v>
      </c>
      <c r="AN2" s="96" t="s">
        <v>5</v>
      </c>
      <c r="AO2" s="97"/>
      <c r="AP2" s="97"/>
      <c r="AQ2" s="98"/>
      <c r="AS2" s="4" t="s">
        <v>2</v>
      </c>
      <c r="AT2" s="96" t="s">
        <v>5</v>
      </c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8"/>
      <c r="BG2" s="4" t="s">
        <v>2</v>
      </c>
      <c r="BH2" s="96" t="s">
        <v>4</v>
      </c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8"/>
      <c r="BT2" s="3"/>
      <c r="BU2" s="3"/>
      <c r="BV2" s="3"/>
      <c r="BW2" s="3"/>
      <c r="BX2" s="3"/>
      <c r="BY2" s="3"/>
      <c r="BZ2" s="3"/>
      <c r="CA2" s="3"/>
      <c r="CB2" s="3"/>
    </row>
    <row r="3" spans="1:91" ht="15" customHeight="1">
      <c r="A3" s="4" t="s">
        <v>6</v>
      </c>
      <c r="B3" s="96" t="s">
        <v>7</v>
      </c>
      <c r="C3" s="97"/>
      <c r="D3" s="98"/>
      <c r="F3" s="4" t="s">
        <v>6</v>
      </c>
      <c r="G3" s="96" t="s">
        <v>7</v>
      </c>
      <c r="H3" s="97"/>
      <c r="I3" s="97"/>
      <c r="J3" s="97"/>
      <c r="K3" s="97"/>
      <c r="L3" s="98"/>
      <c r="N3" s="4" t="s">
        <v>6</v>
      </c>
      <c r="O3" s="96" t="s">
        <v>8</v>
      </c>
      <c r="P3" s="97"/>
      <c r="Q3" s="97"/>
      <c r="R3" s="97"/>
      <c r="S3" s="97"/>
      <c r="T3" s="97"/>
      <c r="U3" s="97"/>
      <c r="V3" s="97"/>
      <c r="W3" s="97"/>
      <c r="X3" s="97"/>
      <c r="Y3" s="97"/>
      <c r="Z3" s="98"/>
      <c r="AA3" s="3"/>
      <c r="AB3" s="3"/>
      <c r="AC3" s="3"/>
      <c r="AD3" s="3"/>
      <c r="AE3" s="3"/>
      <c r="AF3" s="3"/>
      <c r="AG3" s="3"/>
      <c r="AH3" s="3"/>
      <c r="AI3" s="3"/>
      <c r="AM3" s="4" t="s">
        <v>6</v>
      </c>
      <c r="AN3" s="96" t="s">
        <v>9</v>
      </c>
      <c r="AO3" s="97"/>
      <c r="AP3" s="97"/>
      <c r="AQ3" s="98"/>
      <c r="AS3" s="4" t="s">
        <v>6</v>
      </c>
      <c r="AT3" s="96" t="s">
        <v>10</v>
      </c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8"/>
      <c r="BG3" s="4" t="s">
        <v>6</v>
      </c>
      <c r="BH3" s="96" t="s">
        <v>11</v>
      </c>
      <c r="BI3" s="97"/>
      <c r="BJ3" s="97"/>
      <c r="BK3" s="97"/>
      <c r="BL3" s="97"/>
      <c r="BM3" s="97"/>
      <c r="BN3" s="97"/>
      <c r="BO3" s="97"/>
      <c r="BP3" s="97"/>
      <c r="BQ3" s="97"/>
      <c r="BR3" s="97"/>
      <c r="BS3" s="98"/>
      <c r="BT3" s="3"/>
      <c r="BU3" s="3"/>
      <c r="BV3" s="3"/>
      <c r="BW3" s="3"/>
      <c r="BX3" s="3"/>
      <c r="BY3" s="3"/>
      <c r="BZ3" s="3"/>
      <c r="CA3" s="3"/>
      <c r="CB3" s="3"/>
    </row>
    <row r="4" spans="1:91" ht="15" customHeight="1">
      <c r="A4" s="4" t="s">
        <v>12</v>
      </c>
      <c r="B4" s="96" t="s">
        <v>7</v>
      </c>
      <c r="C4" s="97"/>
      <c r="D4" s="98"/>
      <c r="F4" s="4" t="s">
        <v>12</v>
      </c>
      <c r="G4" s="96" t="s">
        <v>7</v>
      </c>
      <c r="H4" s="97"/>
      <c r="I4" s="97"/>
      <c r="J4" s="97"/>
      <c r="K4" s="97"/>
      <c r="L4" s="98"/>
      <c r="N4" s="4" t="s">
        <v>12</v>
      </c>
      <c r="O4" s="102" t="s">
        <v>13</v>
      </c>
      <c r="P4" s="97"/>
      <c r="Q4" s="97"/>
      <c r="R4" s="97"/>
      <c r="S4" s="97"/>
      <c r="T4" s="97"/>
      <c r="U4" s="97"/>
      <c r="V4" s="97"/>
      <c r="W4" s="97"/>
      <c r="X4" s="97"/>
      <c r="Y4" s="97"/>
      <c r="Z4" s="98"/>
      <c r="AA4" s="3"/>
      <c r="AB4" s="3"/>
      <c r="AC4" s="3"/>
      <c r="AD4" s="3"/>
      <c r="AE4" s="3"/>
      <c r="AF4" s="3"/>
      <c r="AG4" s="3"/>
      <c r="AH4" s="3"/>
      <c r="AI4" s="3"/>
      <c r="AM4" s="4" t="s">
        <v>12</v>
      </c>
      <c r="AN4" s="99" t="s">
        <v>14</v>
      </c>
      <c r="AO4" s="97"/>
      <c r="AP4" s="97"/>
      <c r="AQ4" s="98"/>
      <c r="AS4" s="4" t="s">
        <v>12</v>
      </c>
      <c r="AT4" s="104" t="s">
        <v>15</v>
      </c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8"/>
      <c r="BG4" s="4" t="s">
        <v>12</v>
      </c>
      <c r="BH4" s="102" t="s">
        <v>13</v>
      </c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8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</row>
    <row r="5" spans="1:91" ht="15" customHeight="1">
      <c r="A5" s="4" t="s">
        <v>16</v>
      </c>
      <c r="B5" s="5"/>
      <c r="C5" s="5"/>
      <c r="D5" s="5"/>
      <c r="F5" s="4" t="s">
        <v>16</v>
      </c>
      <c r="G5" s="96"/>
      <c r="H5" s="97"/>
      <c r="I5" s="97"/>
      <c r="J5" s="97"/>
      <c r="K5" s="97"/>
      <c r="L5" s="98"/>
      <c r="N5" s="4" t="s">
        <v>16</v>
      </c>
      <c r="O5" s="96"/>
      <c r="P5" s="97"/>
      <c r="Q5" s="97"/>
      <c r="R5" s="97"/>
      <c r="S5" s="97"/>
      <c r="T5" s="97"/>
      <c r="U5" s="97"/>
      <c r="V5" s="97"/>
      <c r="W5" s="97"/>
      <c r="X5" s="97"/>
      <c r="Y5" s="97"/>
      <c r="Z5" s="98"/>
      <c r="AA5" s="3"/>
      <c r="AB5" s="3"/>
      <c r="AC5" s="3"/>
      <c r="AD5" s="3"/>
      <c r="AE5" s="3"/>
      <c r="AF5" s="3"/>
      <c r="AG5" s="3"/>
      <c r="AH5" s="3"/>
      <c r="AI5" s="3"/>
      <c r="AM5" s="4" t="s">
        <v>16</v>
      </c>
      <c r="AN5" s="96" t="s">
        <v>17</v>
      </c>
      <c r="AO5" s="97"/>
      <c r="AP5" s="97"/>
      <c r="AQ5" s="98"/>
      <c r="AS5" s="4" t="s">
        <v>16</v>
      </c>
      <c r="AT5" s="96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8"/>
      <c r="BG5" s="4" t="s">
        <v>16</v>
      </c>
      <c r="BH5" s="96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8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</row>
    <row r="6" spans="1:91" ht="15" customHeight="1">
      <c r="A6" s="4" t="s">
        <v>18</v>
      </c>
      <c r="B6" s="96" t="s">
        <v>19</v>
      </c>
      <c r="C6" s="97"/>
      <c r="D6" s="98"/>
      <c r="F6" s="4" t="s">
        <v>18</v>
      </c>
      <c r="G6" s="96" t="s">
        <v>19</v>
      </c>
      <c r="H6" s="97"/>
      <c r="I6" s="97"/>
      <c r="J6" s="97"/>
      <c r="K6" s="97"/>
      <c r="L6" s="98"/>
      <c r="N6" s="4" t="s">
        <v>18</v>
      </c>
      <c r="O6" s="96" t="s">
        <v>19</v>
      </c>
      <c r="P6" s="97"/>
      <c r="Q6" s="97"/>
      <c r="R6" s="97"/>
      <c r="S6" s="97"/>
      <c r="T6" s="97"/>
      <c r="U6" s="97"/>
      <c r="V6" s="97"/>
      <c r="W6" s="97"/>
      <c r="X6" s="97"/>
      <c r="Y6" s="97"/>
      <c r="Z6" s="98"/>
      <c r="AA6" s="3"/>
      <c r="AB6" s="3"/>
      <c r="AC6" s="3"/>
      <c r="AD6" s="3"/>
      <c r="AE6" s="3"/>
      <c r="AF6" s="3"/>
      <c r="AG6" s="3"/>
      <c r="AH6" s="3"/>
      <c r="AI6" s="3"/>
      <c r="AM6" s="4" t="s">
        <v>18</v>
      </c>
      <c r="AN6" s="96" t="s">
        <v>20</v>
      </c>
      <c r="AO6" s="97"/>
      <c r="AP6" s="97"/>
      <c r="AQ6" s="98"/>
      <c r="AS6" s="4" t="s">
        <v>18</v>
      </c>
      <c r="AT6" s="96" t="s">
        <v>19</v>
      </c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8"/>
      <c r="BG6" s="4" t="s">
        <v>18</v>
      </c>
      <c r="BH6" s="96" t="s">
        <v>19</v>
      </c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8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</row>
    <row r="7" spans="1:91" ht="15" customHeight="1">
      <c r="A7" s="4" t="s">
        <v>21</v>
      </c>
      <c r="B7" s="6" t="s">
        <v>22</v>
      </c>
      <c r="C7" s="7"/>
      <c r="D7" s="7"/>
      <c r="F7" s="4" t="s">
        <v>21</v>
      </c>
      <c r="G7" s="96" t="s">
        <v>23</v>
      </c>
      <c r="H7" s="97"/>
      <c r="I7" s="97"/>
      <c r="J7" s="97"/>
      <c r="K7" s="97"/>
      <c r="L7" s="98"/>
      <c r="N7" s="4" t="s">
        <v>21</v>
      </c>
      <c r="O7" s="8" t="s">
        <v>22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M7" s="4" t="s">
        <v>21</v>
      </c>
      <c r="AN7" s="8" t="s">
        <v>24</v>
      </c>
      <c r="AO7" s="3"/>
      <c r="AP7" s="3"/>
      <c r="AQ7" s="3"/>
      <c r="AS7" s="4" t="s">
        <v>21</v>
      </c>
      <c r="AT7" s="8" t="s">
        <v>22</v>
      </c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G7" s="4" t="s">
        <v>21</v>
      </c>
      <c r="BH7" s="8" t="s">
        <v>22</v>
      </c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</row>
    <row r="8" spans="1:91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9"/>
      <c r="O8" s="10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9"/>
      <c r="AN8" s="10"/>
      <c r="AO8" s="11"/>
      <c r="AP8" s="11"/>
      <c r="AQ8" s="11"/>
      <c r="AR8" s="11"/>
      <c r="AS8" s="9"/>
      <c r="AT8" s="10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9"/>
      <c r="BH8" s="10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</row>
    <row r="9" spans="1:91">
      <c r="A9" s="9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9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9"/>
      <c r="AN9" s="10"/>
      <c r="AO9" s="11"/>
      <c r="AP9" s="11"/>
      <c r="AQ9" s="11"/>
      <c r="AR9" s="11"/>
      <c r="AS9" s="9"/>
      <c r="AT9" s="10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9"/>
      <c r="BH9" s="10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</row>
    <row r="10" spans="1:91" ht="39">
      <c r="A10" s="12" t="s">
        <v>25</v>
      </c>
      <c r="B10" s="12" t="s">
        <v>26</v>
      </c>
      <c r="C10" s="12" t="s">
        <v>27</v>
      </c>
      <c r="F10" s="13" t="s">
        <v>28</v>
      </c>
      <c r="G10" s="13" t="s">
        <v>29</v>
      </c>
      <c r="H10" s="13" t="s">
        <v>30</v>
      </c>
      <c r="I10" s="14"/>
      <c r="J10" s="13" t="s">
        <v>28</v>
      </c>
      <c r="K10" s="13" t="s">
        <v>31</v>
      </c>
      <c r="L10" s="13" t="s">
        <v>126</v>
      </c>
      <c r="N10" s="15" t="s">
        <v>32</v>
      </c>
      <c r="O10" s="16" t="s">
        <v>33</v>
      </c>
      <c r="P10" s="15" t="s">
        <v>34</v>
      </c>
      <c r="AM10" s="17" t="s">
        <v>35</v>
      </c>
      <c r="AN10" s="18">
        <f>SUM(AN11:AN18)</f>
        <v>772539.00222200004</v>
      </c>
      <c r="AO10" s="19"/>
      <c r="AQ10" s="20"/>
      <c r="AS10" s="21" t="s">
        <v>36</v>
      </c>
      <c r="AT10" s="21" t="s">
        <v>37</v>
      </c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</row>
    <row r="11" spans="1:91" ht="15" customHeight="1">
      <c r="A11" s="22" t="s">
        <v>38</v>
      </c>
      <c r="B11" s="23">
        <v>26478153000</v>
      </c>
      <c r="C11" s="24">
        <v>26478.152999999998</v>
      </c>
      <c r="E11" s="25"/>
      <c r="F11" s="26" t="s">
        <v>38</v>
      </c>
      <c r="G11" s="23">
        <v>11059791000</v>
      </c>
      <c r="H11" s="27">
        <f t="shared" ref="H11:H42" si="0">G11/B11</f>
        <v>0.41769495780162613</v>
      </c>
      <c r="I11" s="19"/>
      <c r="J11" s="22" t="s">
        <v>38</v>
      </c>
      <c r="K11" s="23">
        <v>9239064000</v>
      </c>
      <c r="L11" s="28">
        <f t="shared" ref="L11:L42" si="1">K11/B11</f>
        <v>0.34893158899716303</v>
      </c>
      <c r="N11" s="29" t="s">
        <v>39</v>
      </c>
      <c r="O11" s="30">
        <v>253413528036</v>
      </c>
      <c r="P11" s="31">
        <f>O11/O15</f>
        <v>0.11860638692849965</v>
      </c>
      <c r="AM11" s="32" t="s">
        <v>40</v>
      </c>
      <c r="AN11" s="22">
        <f>371636.439228+10749.607402+14929.407533+10741.809976</f>
        <v>408057.26413899998</v>
      </c>
      <c r="AO11" s="27">
        <f>AN11/AN10</f>
        <v>0.52820280007266085</v>
      </c>
      <c r="AS11" s="22" t="s">
        <v>38</v>
      </c>
      <c r="AT11" s="24">
        <v>7158618044</v>
      </c>
      <c r="AW11" s="21" t="s">
        <v>41</v>
      </c>
      <c r="AX11" s="100">
        <f>SUM(AX12:AX14)</f>
        <v>918605332317</v>
      </c>
      <c r="AY11" s="101"/>
      <c r="BF11" s="33"/>
      <c r="BG11" s="34" t="s">
        <v>42</v>
      </c>
      <c r="BH11" s="35" t="s">
        <v>35</v>
      </c>
      <c r="BI11" s="35" t="s">
        <v>38</v>
      </c>
      <c r="BJ11" s="35" t="s">
        <v>43</v>
      </c>
      <c r="BK11" s="35" t="s">
        <v>44</v>
      </c>
      <c r="BL11" s="35" t="s">
        <v>45</v>
      </c>
      <c r="BM11" s="35" t="s">
        <v>46</v>
      </c>
      <c r="BN11" s="35" t="s">
        <v>47</v>
      </c>
      <c r="BO11" s="35" t="s">
        <v>48</v>
      </c>
      <c r="BP11" s="35" t="s">
        <v>49</v>
      </c>
      <c r="BQ11" s="35" t="s">
        <v>50</v>
      </c>
      <c r="BR11" s="35" t="s">
        <v>51</v>
      </c>
      <c r="BS11" s="35" t="s">
        <v>52</v>
      </c>
      <c r="BT11" s="35" t="s">
        <v>53</v>
      </c>
      <c r="BU11" s="35" t="s">
        <v>54</v>
      </c>
      <c r="BV11" s="36" t="s">
        <v>55</v>
      </c>
      <c r="BW11" s="36" t="s">
        <v>56</v>
      </c>
      <c r="BX11" s="35" t="s">
        <v>57</v>
      </c>
      <c r="BY11" s="35" t="s">
        <v>58</v>
      </c>
      <c r="BZ11" s="36" t="s">
        <v>59</v>
      </c>
      <c r="CA11" s="35" t="s">
        <v>60</v>
      </c>
      <c r="CB11" s="35" t="s">
        <v>61</v>
      </c>
      <c r="CC11" s="36" t="s">
        <v>62</v>
      </c>
      <c r="CD11" s="35" t="s">
        <v>63</v>
      </c>
      <c r="CE11" s="36" t="s">
        <v>64</v>
      </c>
      <c r="CF11" s="35" t="s">
        <v>65</v>
      </c>
      <c r="CG11" s="35" t="s">
        <v>66</v>
      </c>
      <c r="CH11" s="35" t="s">
        <v>67</v>
      </c>
      <c r="CI11" s="35" t="s">
        <v>68</v>
      </c>
      <c r="CJ11" s="35" t="s">
        <v>69</v>
      </c>
      <c r="CK11" s="36" t="s">
        <v>70</v>
      </c>
      <c r="CL11" s="36" t="s">
        <v>71</v>
      </c>
      <c r="CM11" s="35" t="s">
        <v>72</v>
      </c>
    </row>
    <row r="12" spans="1:91" ht="15" customHeight="1">
      <c r="A12" s="22" t="s">
        <v>43</v>
      </c>
      <c r="B12" s="23">
        <v>65024833993</v>
      </c>
      <c r="C12" s="24">
        <v>65024.833993</v>
      </c>
      <c r="E12" s="25"/>
      <c r="F12" s="26" t="s">
        <v>43</v>
      </c>
      <c r="G12" s="23">
        <v>21109233875</v>
      </c>
      <c r="H12" s="27">
        <f t="shared" si="0"/>
        <v>0.3246334143240171</v>
      </c>
      <c r="I12" s="19"/>
      <c r="J12" s="22" t="s">
        <v>43</v>
      </c>
      <c r="K12" s="23">
        <v>25635097709</v>
      </c>
      <c r="L12" s="28">
        <f t="shared" si="1"/>
        <v>0.39423549642217692</v>
      </c>
      <c r="N12" s="29" t="s">
        <v>73</v>
      </c>
      <c r="O12" s="30">
        <v>1391047192</v>
      </c>
      <c r="P12" s="31">
        <f>O12/O15</f>
        <v>6.5105869749272746E-4</v>
      </c>
      <c r="AM12" s="32" t="s">
        <v>74</v>
      </c>
      <c r="AN12" s="24">
        <v>109501.268964</v>
      </c>
      <c r="AO12" s="27">
        <f>AN12/AN10</f>
        <v>0.14174205916989194</v>
      </c>
      <c r="AS12" s="22" t="s">
        <v>43</v>
      </c>
      <c r="AT12" s="24">
        <v>19401577002</v>
      </c>
      <c r="AW12" s="21" t="s">
        <v>37</v>
      </c>
      <c r="AX12" s="23">
        <v>671773820308</v>
      </c>
      <c r="AY12" s="27">
        <f>AX12/AX11</f>
        <v>0.73129754060275654</v>
      </c>
      <c r="BF12" s="62"/>
      <c r="BG12" s="37" t="s">
        <v>75</v>
      </c>
      <c r="BH12" s="38">
        <v>104949402048</v>
      </c>
      <c r="BI12" s="38">
        <v>1232266773</v>
      </c>
      <c r="BJ12" s="38">
        <v>4341184675</v>
      </c>
      <c r="BK12" s="38">
        <v>1112483656</v>
      </c>
      <c r="BL12" s="38">
        <v>1663901335</v>
      </c>
      <c r="BM12" s="38">
        <v>2753537766</v>
      </c>
      <c r="BN12" s="38">
        <v>841386159</v>
      </c>
      <c r="BO12" s="38">
        <v>1478440205</v>
      </c>
      <c r="BP12" s="38">
        <v>5597213708</v>
      </c>
      <c r="BQ12" s="38">
        <v>1907794847</v>
      </c>
      <c r="BR12" s="38">
        <v>4373841342</v>
      </c>
      <c r="BS12" s="38">
        <v>1249493694</v>
      </c>
      <c r="BT12" s="38">
        <v>1365814791</v>
      </c>
      <c r="BU12" s="38">
        <v>5604491329</v>
      </c>
      <c r="BV12" s="38">
        <v>21451513000</v>
      </c>
      <c r="BW12" s="38">
        <v>1935394024</v>
      </c>
      <c r="BX12" s="38">
        <v>632609386</v>
      </c>
      <c r="BY12" s="38">
        <v>822587768</v>
      </c>
      <c r="BZ12" s="38">
        <v>10579176000</v>
      </c>
      <c r="CA12" s="38">
        <v>1471862957</v>
      </c>
      <c r="CB12" s="38">
        <v>4872639300</v>
      </c>
      <c r="CC12" s="38">
        <v>2852445392</v>
      </c>
      <c r="CD12" s="38">
        <v>3930799416</v>
      </c>
      <c r="CE12" s="38">
        <v>1937835024</v>
      </c>
      <c r="CF12" s="38">
        <v>2280898945</v>
      </c>
      <c r="CG12" s="38">
        <v>3663339225</v>
      </c>
      <c r="CH12" s="38">
        <v>1851713485</v>
      </c>
      <c r="CI12" s="38">
        <v>4493973336</v>
      </c>
      <c r="CJ12" s="38">
        <v>552141336</v>
      </c>
      <c r="CK12" s="38">
        <v>4764905619</v>
      </c>
      <c r="CL12" s="38">
        <v>2141174680</v>
      </c>
      <c r="CM12" s="38">
        <v>1192542875</v>
      </c>
    </row>
    <row r="13" spans="1:91" ht="15" customHeight="1">
      <c r="A13" s="22" t="s">
        <v>44</v>
      </c>
      <c r="B13" s="23">
        <v>17240655604</v>
      </c>
      <c r="C13" s="24">
        <v>17240.655604</v>
      </c>
      <c r="E13" s="25"/>
      <c r="F13" s="26" t="s">
        <v>44</v>
      </c>
      <c r="G13" s="23">
        <v>7525358762</v>
      </c>
      <c r="H13" s="27">
        <f t="shared" si="0"/>
        <v>0.43648912981325627</v>
      </c>
      <c r="I13" s="19"/>
      <c r="J13" s="22" t="s">
        <v>44</v>
      </c>
      <c r="K13" s="23">
        <v>5996563614</v>
      </c>
      <c r="L13" s="28">
        <f t="shared" si="1"/>
        <v>0.34781528914763188</v>
      </c>
      <c r="N13" s="29" t="s">
        <v>76</v>
      </c>
      <c r="O13" s="30">
        <v>106748948320</v>
      </c>
      <c r="P13" s="31">
        <f>O13/O15</f>
        <v>4.9962238270301385E-2</v>
      </c>
      <c r="AM13" s="32" t="s">
        <v>77</v>
      </c>
      <c r="AN13" s="24">
        <f>10276.49524 + 74502.914612</f>
        <v>84779.409851999997</v>
      </c>
      <c r="AO13" s="27">
        <f>AN13/AN10</f>
        <v>0.1097412682183746</v>
      </c>
      <c r="AS13" s="22" t="s">
        <v>44</v>
      </c>
      <c r="AT13" s="24">
        <v>4809594156</v>
      </c>
      <c r="AW13" s="21" t="s">
        <v>78</v>
      </c>
      <c r="AX13" s="23">
        <v>33517596584</v>
      </c>
      <c r="AY13" s="27">
        <f>AX13/AX11</f>
        <v>3.648748314954639E-2</v>
      </c>
      <c r="BF13" s="61"/>
      <c r="BG13" s="39" t="s">
        <v>79</v>
      </c>
      <c r="BH13" s="40">
        <v>75818895662</v>
      </c>
      <c r="BI13" s="40">
        <v>1051135311</v>
      </c>
      <c r="BJ13" s="40">
        <v>3043125018</v>
      </c>
      <c r="BK13" s="40">
        <v>655338569</v>
      </c>
      <c r="BL13" s="40">
        <v>1213593995</v>
      </c>
      <c r="BM13" s="40">
        <v>2520500714</v>
      </c>
      <c r="BN13" s="40">
        <v>404790445</v>
      </c>
      <c r="BO13" s="40">
        <v>1278835591</v>
      </c>
      <c r="BP13" s="40">
        <v>4051651586</v>
      </c>
      <c r="BQ13" s="40">
        <v>441977233</v>
      </c>
      <c r="BR13" s="40">
        <v>3947751086</v>
      </c>
      <c r="BS13" s="40">
        <v>497400518</v>
      </c>
      <c r="BT13" s="40">
        <v>1275077497</v>
      </c>
      <c r="BU13" s="40">
        <v>4573885284</v>
      </c>
      <c r="BV13" s="40">
        <v>13227920000</v>
      </c>
      <c r="BW13" s="40">
        <v>1761582001</v>
      </c>
      <c r="BX13" s="40">
        <v>567723046</v>
      </c>
      <c r="BY13" s="40">
        <v>336217331</v>
      </c>
      <c r="BZ13" s="40">
        <v>9127141000</v>
      </c>
      <c r="CA13" s="40">
        <v>1126172344</v>
      </c>
      <c r="CB13" s="40">
        <v>2943030800</v>
      </c>
      <c r="CC13" s="40">
        <v>2279239893</v>
      </c>
      <c r="CD13" s="40">
        <v>2067010660</v>
      </c>
      <c r="CE13" s="40">
        <v>1788837000</v>
      </c>
      <c r="CF13" s="40">
        <v>1661684409</v>
      </c>
      <c r="CG13" s="40">
        <v>1870661882</v>
      </c>
      <c r="CH13" s="40">
        <v>1692705062</v>
      </c>
      <c r="CI13" s="40">
        <v>4068209181</v>
      </c>
      <c r="CJ13" s="40">
        <v>528450502</v>
      </c>
      <c r="CK13" s="40">
        <v>3641095706</v>
      </c>
      <c r="CL13" s="40">
        <v>1445431511</v>
      </c>
      <c r="CM13" s="40">
        <v>730720487</v>
      </c>
    </row>
    <row r="14" spans="1:91" s="63" customFormat="1" ht="15" customHeight="1">
      <c r="A14" s="58" t="s">
        <v>45</v>
      </c>
      <c r="B14" s="65">
        <v>21454315101</v>
      </c>
      <c r="C14" s="60">
        <v>21454.315101</v>
      </c>
      <c r="E14" s="66"/>
      <c r="F14" s="67" t="s">
        <v>45</v>
      </c>
      <c r="G14" s="65">
        <v>9354519201</v>
      </c>
      <c r="H14" s="68">
        <f t="shared" si="0"/>
        <v>0.43602040694200395</v>
      </c>
      <c r="I14" s="69"/>
      <c r="J14" s="58" t="s">
        <v>45</v>
      </c>
      <c r="K14" s="65">
        <v>8489046400</v>
      </c>
      <c r="L14" s="70">
        <f t="shared" si="1"/>
        <v>0.39568013987099127</v>
      </c>
      <c r="N14" s="71" t="s">
        <v>80</v>
      </c>
      <c r="O14" s="72">
        <v>1775039071493</v>
      </c>
      <c r="P14" s="73">
        <f>O14/O15</f>
        <v>0.83078031610370628</v>
      </c>
      <c r="AM14" s="74" t="s">
        <v>81</v>
      </c>
      <c r="AN14" s="60">
        <v>85882.138793000006</v>
      </c>
      <c r="AO14" s="68">
        <f>AN14/AN10</f>
        <v>0.11116867698068732</v>
      </c>
      <c r="AS14" s="58" t="s">
        <v>45</v>
      </c>
      <c r="AT14" s="60">
        <v>5628146844</v>
      </c>
      <c r="AW14" s="74" t="s">
        <v>82</v>
      </c>
      <c r="AX14" s="58">
        <v>213313915425</v>
      </c>
      <c r="AY14" s="59">
        <f>AX14/AX11</f>
        <v>0.23221497624769705</v>
      </c>
      <c r="AZ14" s="75"/>
      <c r="BF14" s="76"/>
      <c r="BG14" s="77" t="s">
        <v>83</v>
      </c>
      <c r="BH14" s="78">
        <v>75332918793</v>
      </c>
      <c r="BI14" s="78">
        <v>1044472259</v>
      </c>
      <c r="BJ14" s="78">
        <v>3043125018</v>
      </c>
      <c r="BK14" s="78">
        <v>655338569</v>
      </c>
      <c r="BL14" s="78">
        <v>1213593995</v>
      </c>
      <c r="BM14" s="78">
        <v>2509953452</v>
      </c>
      <c r="BN14" s="78">
        <v>402779359</v>
      </c>
      <c r="BO14" s="78">
        <v>1278835591</v>
      </c>
      <c r="BP14" s="78">
        <v>4030836625</v>
      </c>
      <c r="BQ14" s="78">
        <v>441977233</v>
      </c>
      <c r="BR14" s="78">
        <v>3784085936</v>
      </c>
      <c r="BS14" s="78">
        <v>496609839</v>
      </c>
      <c r="BT14" s="78">
        <v>1269835377</v>
      </c>
      <c r="BU14" s="78">
        <v>4386126296</v>
      </c>
      <c r="BV14" s="78">
        <v>13227920000</v>
      </c>
      <c r="BW14" s="78">
        <v>1761582001</v>
      </c>
      <c r="BX14" s="78">
        <v>567723046</v>
      </c>
      <c r="BY14" s="78">
        <v>336217331</v>
      </c>
      <c r="BZ14" s="78">
        <v>9127141000</v>
      </c>
      <c r="CA14" s="78">
        <v>1126172344</v>
      </c>
      <c r="CB14" s="78">
        <v>2943030800</v>
      </c>
      <c r="CC14" s="78">
        <v>2279239893</v>
      </c>
      <c r="CD14" s="78">
        <v>2060579737</v>
      </c>
      <c r="CE14" s="78">
        <v>1762343000</v>
      </c>
      <c r="CF14" s="78">
        <v>1661684409</v>
      </c>
      <c r="CG14" s="78">
        <v>1870661882</v>
      </c>
      <c r="CH14" s="78">
        <v>1682596505</v>
      </c>
      <c r="CI14" s="78">
        <v>4043997386</v>
      </c>
      <c r="CJ14" s="78">
        <v>525078394</v>
      </c>
      <c r="CK14" s="78">
        <v>3641095706</v>
      </c>
      <c r="CL14" s="78">
        <v>1427565323</v>
      </c>
      <c r="CM14" s="78">
        <v>730720487</v>
      </c>
    </row>
    <row r="15" spans="1:91" s="63" customFormat="1" ht="31.5" customHeight="1">
      <c r="A15" s="58" t="s">
        <v>84</v>
      </c>
      <c r="B15" s="65">
        <v>52675671250.010002</v>
      </c>
      <c r="C15" s="60">
        <v>52675.671249999999</v>
      </c>
      <c r="E15" s="66"/>
      <c r="F15" s="67" t="s">
        <v>84</v>
      </c>
      <c r="G15" s="65">
        <v>17369702619</v>
      </c>
      <c r="H15" s="68">
        <f t="shared" si="0"/>
        <v>0.32974810205188798</v>
      </c>
      <c r="I15" s="69"/>
      <c r="J15" s="58" t="s">
        <v>84</v>
      </c>
      <c r="K15" s="65">
        <v>20964471806.880001</v>
      </c>
      <c r="L15" s="70">
        <f t="shared" si="1"/>
        <v>0.39799154542099963</v>
      </c>
      <c r="N15" s="85" t="s">
        <v>85</v>
      </c>
      <c r="O15" s="86">
        <f>SUM(O11:O14)</f>
        <v>2136592595041</v>
      </c>
      <c r="AM15" s="74" t="s">
        <v>86</v>
      </c>
      <c r="AN15" s="58">
        <f>12550.329021 + 9429.116762</f>
        <v>21979.445782999999</v>
      </c>
      <c r="AO15" s="68">
        <f>AN15/AN10</f>
        <v>2.8450920561657149E-2</v>
      </c>
      <c r="AS15" s="58" t="s">
        <v>48</v>
      </c>
      <c r="AT15" s="60">
        <v>27819512151</v>
      </c>
      <c r="BF15" s="80"/>
      <c r="BG15" s="77" t="s">
        <v>87</v>
      </c>
      <c r="BH15" s="78">
        <v>298363951</v>
      </c>
      <c r="BI15" s="78"/>
      <c r="BJ15" s="78"/>
      <c r="BK15" s="78"/>
      <c r="BL15" s="78"/>
      <c r="BM15" s="78"/>
      <c r="BN15" s="78"/>
      <c r="BO15" s="78"/>
      <c r="BP15" s="78"/>
      <c r="BQ15" s="78"/>
      <c r="BR15" s="78">
        <v>110837501</v>
      </c>
      <c r="BS15" s="78"/>
      <c r="BT15" s="78"/>
      <c r="BU15" s="78">
        <v>187526450</v>
      </c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</row>
    <row r="16" spans="1:91" s="63" customFormat="1" ht="15" customHeight="1">
      <c r="A16" s="58" t="s">
        <v>47</v>
      </c>
      <c r="B16" s="65">
        <v>17474000000</v>
      </c>
      <c r="C16" s="60">
        <v>17474</v>
      </c>
      <c r="E16" s="66"/>
      <c r="F16" s="67" t="s">
        <v>47</v>
      </c>
      <c r="G16" s="65">
        <v>6961954209</v>
      </c>
      <c r="H16" s="68">
        <f t="shared" si="0"/>
        <v>0.39841788995078403</v>
      </c>
      <c r="I16" s="69"/>
      <c r="J16" s="58" t="s">
        <v>47</v>
      </c>
      <c r="K16" s="65">
        <v>5614210757</v>
      </c>
      <c r="L16" s="70">
        <f t="shared" si="1"/>
        <v>0.32128938748998515</v>
      </c>
      <c r="AM16" s="74" t="s">
        <v>88</v>
      </c>
      <c r="AN16" s="60">
        <v>7695.6163280000001</v>
      </c>
      <c r="AO16" s="68">
        <f>AN16/AN10</f>
        <v>9.9614599468319867E-3</v>
      </c>
      <c r="AS16" s="58" t="s">
        <v>49</v>
      </c>
      <c r="AT16" s="60">
        <v>19954886875</v>
      </c>
      <c r="BF16" s="80"/>
      <c r="BG16" s="77" t="s">
        <v>89</v>
      </c>
      <c r="BH16" s="78">
        <v>120998475</v>
      </c>
      <c r="BI16" s="78"/>
      <c r="BJ16" s="78"/>
      <c r="BK16" s="78"/>
      <c r="BL16" s="78"/>
      <c r="BM16" s="78"/>
      <c r="BN16" s="78">
        <v>2011086</v>
      </c>
      <c r="BO16" s="78"/>
      <c r="BP16" s="78">
        <v>144523</v>
      </c>
      <c r="BQ16" s="78"/>
      <c r="BR16" s="78">
        <v>52827649</v>
      </c>
      <c r="BS16" s="78"/>
      <c r="BT16" s="78">
        <v>5242120</v>
      </c>
      <c r="BU16" s="78"/>
      <c r="BV16" s="78"/>
      <c r="BW16" s="78"/>
      <c r="BX16" s="78"/>
      <c r="BY16" s="78"/>
      <c r="BZ16" s="78"/>
      <c r="CA16" s="78"/>
      <c r="CB16" s="78"/>
      <c r="CC16" s="78"/>
      <c r="CD16" s="78">
        <v>6430923</v>
      </c>
      <c r="CE16" s="78"/>
      <c r="CF16" s="78"/>
      <c r="CG16" s="78"/>
      <c r="CH16" s="78">
        <v>10108557</v>
      </c>
      <c r="CI16" s="78">
        <v>24211795</v>
      </c>
      <c r="CJ16" s="78">
        <v>2155634</v>
      </c>
      <c r="CK16" s="78"/>
      <c r="CL16" s="78">
        <v>17866188</v>
      </c>
      <c r="CM16" s="78"/>
    </row>
    <row r="17" spans="1:91" s="63" customFormat="1" ht="22.5" customHeight="1">
      <c r="A17" s="58" t="s">
        <v>48</v>
      </c>
      <c r="B17" s="65">
        <v>96180277509</v>
      </c>
      <c r="C17" s="60">
        <v>96180.277509000007</v>
      </c>
      <c r="E17" s="66"/>
      <c r="F17" s="67" t="s">
        <v>48</v>
      </c>
      <c r="G17" s="65">
        <v>50080660571</v>
      </c>
      <c r="H17" s="68">
        <f t="shared" si="0"/>
        <v>0.52069573792104873</v>
      </c>
      <c r="I17" s="69"/>
      <c r="J17" s="58" t="s">
        <v>48</v>
      </c>
      <c r="K17" s="65">
        <v>33100682103</v>
      </c>
      <c r="L17" s="70">
        <f t="shared" si="1"/>
        <v>0.34415249113730856</v>
      </c>
      <c r="AM17" s="74" t="s">
        <v>90</v>
      </c>
      <c r="AN17" s="58">
        <f>4953.267509+2765.955054</f>
        <v>7719.2225630000003</v>
      </c>
      <c r="AO17" s="68">
        <f>AN17/AN10</f>
        <v>9.9920166370859459E-3</v>
      </c>
      <c r="AS17" s="58" t="s">
        <v>91</v>
      </c>
      <c r="AT17" s="60">
        <v>68270378328</v>
      </c>
      <c r="BF17" s="80"/>
      <c r="BG17" s="77" t="s">
        <v>92</v>
      </c>
      <c r="BH17" s="78">
        <v>66614443</v>
      </c>
      <c r="BI17" s="78">
        <v>6663052</v>
      </c>
      <c r="BJ17" s="78"/>
      <c r="BK17" s="78"/>
      <c r="BL17" s="78"/>
      <c r="BM17" s="78">
        <v>10547262</v>
      </c>
      <c r="BN17" s="78"/>
      <c r="BO17" s="78"/>
      <c r="BP17" s="78">
        <v>20670438</v>
      </c>
      <c r="BQ17" s="78"/>
      <c r="BR17" s="78"/>
      <c r="BS17" s="78">
        <v>790679</v>
      </c>
      <c r="BT17" s="78"/>
      <c r="BU17" s="78">
        <v>232538</v>
      </c>
      <c r="BV17" s="78"/>
      <c r="BW17" s="78"/>
      <c r="BX17" s="78"/>
      <c r="BY17" s="78"/>
      <c r="BZ17" s="78"/>
      <c r="CA17" s="78"/>
      <c r="CB17" s="78"/>
      <c r="CC17" s="78"/>
      <c r="CD17" s="78"/>
      <c r="CE17" s="78">
        <v>26494000</v>
      </c>
      <c r="CF17" s="78"/>
      <c r="CG17" s="78"/>
      <c r="CH17" s="78"/>
      <c r="CI17" s="78"/>
      <c r="CJ17" s="78">
        <v>1216474</v>
      </c>
      <c r="CK17" s="78"/>
      <c r="CL17" s="78"/>
      <c r="CM17" s="78"/>
    </row>
    <row r="18" spans="1:91" ht="15" customHeight="1">
      <c r="A18" s="22" t="s">
        <v>49</v>
      </c>
      <c r="B18" s="23">
        <v>69362757453</v>
      </c>
      <c r="C18" s="24">
        <v>69362.757452999998</v>
      </c>
      <c r="E18" s="25"/>
      <c r="F18" s="26" t="s">
        <v>49</v>
      </c>
      <c r="G18" s="23">
        <v>22471727950</v>
      </c>
      <c r="H18" s="27">
        <f t="shared" si="0"/>
        <v>0.32397397068919553</v>
      </c>
      <c r="I18" s="19"/>
      <c r="J18" s="22" t="s">
        <v>49</v>
      </c>
      <c r="K18" s="23">
        <v>25924508562</v>
      </c>
      <c r="L18" s="28">
        <f t="shared" si="1"/>
        <v>0.37375256569876669</v>
      </c>
      <c r="AM18" s="32" t="s">
        <v>93</v>
      </c>
      <c r="AN18" s="24">
        <v>46924.635799999996</v>
      </c>
      <c r="AO18" s="27">
        <f>AN18/AN10</f>
        <v>6.0740798412810153E-2</v>
      </c>
      <c r="AS18" s="22" t="s">
        <v>84</v>
      </c>
      <c r="AT18" s="24">
        <v>15930677484</v>
      </c>
      <c r="BF18" s="33"/>
      <c r="BG18" s="39" t="s">
        <v>94</v>
      </c>
      <c r="BH18" s="40">
        <v>14147207055</v>
      </c>
      <c r="BI18" s="40">
        <v>72762933</v>
      </c>
      <c r="BJ18" s="40">
        <v>229583309</v>
      </c>
      <c r="BK18" s="40">
        <v>17717340</v>
      </c>
      <c r="BL18" s="40">
        <v>972085</v>
      </c>
      <c r="BM18" s="40">
        <v>130218981</v>
      </c>
      <c r="BN18" s="40">
        <v>378888544</v>
      </c>
      <c r="BO18" s="40">
        <v>104373854</v>
      </c>
      <c r="BP18" s="40">
        <v>305664248</v>
      </c>
      <c r="BQ18" s="40">
        <v>664803870</v>
      </c>
      <c r="BR18" s="40">
        <v>255335819</v>
      </c>
      <c r="BS18" s="40">
        <v>117205294</v>
      </c>
      <c r="BT18" s="40">
        <v>43803366</v>
      </c>
      <c r="BU18" s="40">
        <v>468446860</v>
      </c>
      <c r="BV18" s="40">
        <v>7409837000</v>
      </c>
      <c r="BW18" s="40">
        <v>45149660</v>
      </c>
      <c r="BX18" s="40">
        <v>21483690</v>
      </c>
      <c r="BY18" s="40">
        <v>40960876</v>
      </c>
      <c r="BZ18" s="40">
        <v>391496000</v>
      </c>
      <c r="CA18" s="40">
        <v>85719057</v>
      </c>
      <c r="CB18" s="40">
        <v>1888555800</v>
      </c>
      <c r="CC18" s="40">
        <v>411885393</v>
      </c>
      <c r="CD18" s="40">
        <v>268420325</v>
      </c>
      <c r="CE18" s="40">
        <v>73950000</v>
      </c>
      <c r="CF18" s="40">
        <v>117085579</v>
      </c>
      <c r="CG18" s="40">
        <v>100830573</v>
      </c>
      <c r="CH18" s="40">
        <v>21890484</v>
      </c>
      <c r="CI18" s="40">
        <v>126070741</v>
      </c>
      <c r="CJ18" s="40">
        <v>15810776</v>
      </c>
      <c r="CK18" s="40">
        <v>142311948</v>
      </c>
      <c r="CL18" s="40">
        <v>151951803</v>
      </c>
      <c r="CM18" s="40">
        <v>44020847</v>
      </c>
    </row>
    <row r="19" spans="1:91" s="63" customFormat="1" ht="30.75" customHeight="1">
      <c r="A19" s="58" t="s">
        <v>91</v>
      </c>
      <c r="B19" s="65">
        <v>217962153520</v>
      </c>
      <c r="C19" s="60">
        <v>217962.15351999999</v>
      </c>
      <c r="E19" s="66"/>
      <c r="F19" s="67" t="s">
        <v>91</v>
      </c>
      <c r="G19" s="65">
        <v>16706034779</v>
      </c>
      <c r="H19" s="68">
        <f t="shared" si="0"/>
        <v>7.6646493481571654E-2</v>
      </c>
      <c r="I19" s="69"/>
      <c r="J19" s="58" t="s">
        <v>91</v>
      </c>
      <c r="K19" s="65">
        <v>88835881985</v>
      </c>
      <c r="L19" s="70">
        <f t="shared" si="1"/>
        <v>0.40757480392965795</v>
      </c>
      <c r="N19" s="85" t="s">
        <v>95</v>
      </c>
      <c r="O19" s="85">
        <v>1998</v>
      </c>
      <c r="P19" s="85">
        <v>1999</v>
      </c>
      <c r="Q19" s="85">
        <v>2000</v>
      </c>
      <c r="R19" s="85">
        <v>2001</v>
      </c>
      <c r="S19" s="85">
        <v>2002</v>
      </c>
      <c r="T19" s="85">
        <v>2003</v>
      </c>
      <c r="U19" s="85">
        <v>2004</v>
      </c>
      <c r="V19" s="85">
        <v>2005</v>
      </c>
      <c r="W19" s="85">
        <v>2006</v>
      </c>
      <c r="X19" s="85">
        <v>2007</v>
      </c>
      <c r="Y19" s="85">
        <v>2008</v>
      </c>
      <c r="Z19" s="85">
        <v>2009</v>
      </c>
      <c r="AA19" s="85">
        <v>2010</v>
      </c>
      <c r="AB19" s="85">
        <v>2011</v>
      </c>
      <c r="AC19" s="85">
        <v>2012</v>
      </c>
      <c r="AD19" s="85">
        <v>2013</v>
      </c>
      <c r="AE19" s="85">
        <v>2014</v>
      </c>
      <c r="AF19" s="85">
        <v>2015</v>
      </c>
      <c r="AG19" s="85">
        <v>2016</v>
      </c>
      <c r="AH19" s="85">
        <v>2017</v>
      </c>
      <c r="AI19" s="85">
        <v>2018</v>
      </c>
      <c r="AJ19" s="87">
        <v>2019</v>
      </c>
      <c r="AK19" s="81"/>
      <c r="AM19" s="69"/>
      <c r="AN19" s="69"/>
      <c r="AO19" s="69"/>
      <c r="AS19" s="58" t="s">
        <v>47</v>
      </c>
      <c r="AT19" s="60">
        <v>4248854751</v>
      </c>
      <c r="BF19" s="76"/>
      <c r="BG19" s="77" t="s">
        <v>96</v>
      </c>
      <c r="BH19" s="78">
        <v>11616079244</v>
      </c>
      <c r="BI19" s="78">
        <v>12296436</v>
      </c>
      <c r="BJ19" s="78">
        <v>179652667</v>
      </c>
      <c r="BK19" s="78">
        <v>3160717</v>
      </c>
      <c r="BL19" s="78">
        <v>972085</v>
      </c>
      <c r="BM19" s="78">
        <v>19713806</v>
      </c>
      <c r="BN19" s="78">
        <v>354365296</v>
      </c>
      <c r="BO19" s="78">
        <v>28928289</v>
      </c>
      <c r="BP19" s="78"/>
      <c r="BQ19" s="78">
        <v>623570512</v>
      </c>
      <c r="BR19" s="78">
        <v>86714843</v>
      </c>
      <c r="BS19" s="78">
        <v>117205294</v>
      </c>
      <c r="BT19" s="78">
        <v>38875477</v>
      </c>
      <c r="BU19" s="78"/>
      <c r="BV19" s="78">
        <v>7343383000</v>
      </c>
      <c r="BW19" s="78"/>
      <c r="BX19" s="78"/>
      <c r="BY19" s="78">
        <v>13584254</v>
      </c>
      <c r="BZ19" s="78">
        <v>187494000</v>
      </c>
      <c r="CA19" s="78">
        <v>33069791</v>
      </c>
      <c r="CB19" s="78">
        <v>1888555800</v>
      </c>
      <c r="CC19" s="78">
        <v>346831205</v>
      </c>
      <c r="CD19" s="78">
        <v>121416806</v>
      </c>
      <c r="CE19" s="78">
        <v>899000</v>
      </c>
      <c r="CF19" s="78">
        <v>23489768</v>
      </c>
      <c r="CG19" s="78"/>
      <c r="CH19" s="78"/>
      <c r="CI19" s="78">
        <v>59175895</v>
      </c>
      <c r="CJ19" s="78">
        <v>3119575</v>
      </c>
      <c r="CK19" s="78">
        <v>111221762</v>
      </c>
      <c r="CL19" s="78">
        <v>2899784</v>
      </c>
      <c r="CM19" s="78">
        <v>15483182</v>
      </c>
    </row>
    <row r="20" spans="1:91" s="63" customFormat="1" ht="27.75" customHeight="1">
      <c r="A20" s="58" t="s">
        <v>50</v>
      </c>
      <c r="B20" s="65">
        <v>33274690000</v>
      </c>
      <c r="C20" s="60">
        <v>33274.69</v>
      </c>
      <c r="E20" s="66"/>
      <c r="F20" s="67" t="s">
        <v>50</v>
      </c>
      <c r="G20" s="65">
        <v>15328737826</v>
      </c>
      <c r="H20" s="68">
        <f t="shared" si="0"/>
        <v>0.46067259607828054</v>
      </c>
      <c r="I20" s="69"/>
      <c r="J20" s="58" t="s">
        <v>50</v>
      </c>
      <c r="K20" s="65">
        <v>12152708666</v>
      </c>
      <c r="L20" s="70">
        <f t="shared" si="1"/>
        <v>0.36522379820818768</v>
      </c>
      <c r="N20" s="71" t="s">
        <v>39</v>
      </c>
      <c r="O20" s="79">
        <v>33832038458</v>
      </c>
      <c r="P20" s="79">
        <v>40201483890</v>
      </c>
      <c r="Q20" s="79">
        <v>37395629818</v>
      </c>
      <c r="R20" s="79">
        <v>33664150803</v>
      </c>
      <c r="S20" s="79">
        <v>38873897035</v>
      </c>
      <c r="T20" s="79">
        <v>45156698184</v>
      </c>
      <c r="U20" s="79">
        <v>50688770023</v>
      </c>
      <c r="V20" s="79">
        <v>65300979391</v>
      </c>
      <c r="W20" s="79">
        <v>84753817531</v>
      </c>
      <c r="X20" s="79">
        <v>115036922678</v>
      </c>
      <c r="Y20" s="79">
        <v>122349912375</v>
      </c>
      <c r="Z20" s="79">
        <v>120078218651</v>
      </c>
      <c r="AA20" s="79">
        <v>138617335476</v>
      </c>
      <c r="AB20" s="79">
        <v>150060431140</v>
      </c>
      <c r="AC20" s="79">
        <v>184728416491</v>
      </c>
      <c r="AD20" s="79">
        <v>190458119764</v>
      </c>
      <c r="AE20" s="79">
        <v>215145028879</v>
      </c>
      <c r="AF20" s="79">
        <v>207339735266</v>
      </c>
      <c r="AG20" s="79">
        <v>227864876444</v>
      </c>
      <c r="AH20" s="79">
        <v>250547112088</v>
      </c>
      <c r="AI20" s="79">
        <v>259101284875</v>
      </c>
      <c r="AJ20" s="72">
        <v>253413528036</v>
      </c>
      <c r="AK20" s="82"/>
      <c r="AM20" s="12" t="s">
        <v>25</v>
      </c>
      <c r="AN20" s="92" t="s">
        <v>124</v>
      </c>
      <c r="AO20" s="93" t="s">
        <v>125</v>
      </c>
      <c r="AS20" s="58" t="s">
        <v>50</v>
      </c>
      <c r="AT20" s="60">
        <v>8872890308</v>
      </c>
      <c r="BF20" s="80"/>
      <c r="BG20" s="77" t="s">
        <v>97</v>
      </c>
      <c r="BH20" s="78">
        <v>2010829578</v>
      </c>
      <c r="BI20" s="78">
        <v>60466497</v>
      </c>
      <c r="BJ20" s="78">
        <v>49930642</v>
      </c>
      <c r="BK20" s="78">
        <v>14556623</v>
      </c>
      <c r="BL20" s="78"/>
      <c r="BM20" s="78">
        <v>110505175</v>
      </c>
      <c r="BN20" s="78">
        <v>24523248</v>
      </c>
      <c r="BO20" s="78">
        <v>75445565</v>
      </c>
      <c r="BP20" s="78">
        <v>226334124</v>
      </c>
      <c r="BQ20" s="78">
        <v>15591091</v>
      </c>
      <c r="BR20" s="78">
        <v>168620976</v>
      </c>
      <c r="BS20" s="78"/>
      <c r="BT20" s="78">
        <v>4927889</v>
      </c>
      <c r="BU20" s="78">
        <v>468446860</v>
      </c>
      <c r="BV20" s="78">
        <v>66454000</v>
      </c>
      <c r="BW20" s="78">
        <v>45149660</v>
      </c>
      <c r="BX20" s="78">
        <v>21483690</v>
      </c>
      <c r="BY20" s="78">
        <v>21883778</v>
      </c>
      <c r="BZ20" s="78">
        <v>204002000</v>
      </c>
      <c r="CA20" s="78">
        <v>11898865</v>
      </c>
      <c r="CB20" s="78"/>
      <c r="CC20" s="78">
        <v>65054188</v>
      </c>
      <c r="CD20" s="78">
        <v>20950034</v>
      </c>
      <c r="CE20" s="78">
        <v>73051000</v>
      </c>
      <c r="CF20" s="78">
        <v>93595811</v>
      </c>
      <c r="CG20" s="78"/>
      <c r="CH20" s="78">
        <v>15081492</v>
      </c>
      <c r="CI20" s="78"/>
      <c r="CJ20" s="78">
        <v>12691201</v>
      </c>
      <c r="CK20" s="78">
        <v>31090186</v>
      </c>
      <c r="CL20" s="78">
        <v>80557318</v>
      </c>
      <c r="CM20" s="78">
        <v>28537665</v>
      </c>
    </row>
    <row r="21" spans="1:91" s="63" customFormat="1" ht="38.25" customHeight="1">
      <c r="A21" s="58" t="s">
        <v>51</v>
      </c>
      <c r="B21" s="65">
        <v>89298505278</v>
      </c>
      <c r="C21" s="60">
        <v>89298.505277999997</v>
      </c>
      <c r="E21" s="66"/>
      <c r="F21" s="67" t="s">
        <v>51</v>
      </c>
      <c r="G21" s="65">
        <v>31036015347</v>
      </c>
      <c r="H21" s="68">
        <f t="shared" si="0"/>
        <v>0.3475535816683617</v>
      </c>
      <c r="I21" s="69"/>
      <c r="J21" s="58" t="s">
        <v>51</v>
      </c>
      <c r="K21" s="65">
        <v>37384386438</v>
      </c>
      <c r="L21" s="70">
        <f t="shared" si="1"/>
        <v>0.41864515337201497</v>
      </c>
      <c r="N21" s="71" t="s">
        <v>73</v>
      </c>
      <c r="O21" s="79">
        <v>2343073928</v>
      </c>
      <c r="P21" s="79">
        <v>3466454260</v>
      </c>
      <c r="Q21" s="79">
        <v>4094982851</v>
      </c>
      <c r="R21" s="79">
        <v>6947138411</v>
      </c>
      <c r="S21" s="79">
        <v>6798637788</v>
      </c>
      <c r="T21" s="79">
        <v>6099686731</v>
      </c>
      <c r="U21" s="79">
        <v>5229240803</v>
      </c>
      <c r="V21" s="79">
        <v>8261044191</v>
      </c>
      <c r="W21" s="79">
        <v>14287052273</v>
      </c>
      <c r="X21" s="79">
        <v>23062199327</v>
      </c>
      <c r="Y21" s="79">
        <v>23374872556</v>
      </c>
      <c r="Z21" s="79">
        <v>32686605934</v>
      </c>
      <c r="AA21" s="79">
        <v>25482212403</v>
      </c>
      <c r="AB21" s="79">
        <v>23159696165</v>
      </c>
      <c r="AC21" s="79">
        <v>13508566303</v>
      </c>
      <c r="AD21" s="79">
        <v>17473091970</v>
      </c>
      <c r="AE21" s="79">
        <v>21405970257</v>
      </c>
      <c r="AF21" s="79">
        <v>16620136291</v>
      </c>
      <c r="AG21" s="79">
        <v>6749651145</v>
      </c>
      <c r="AH21" s="79">
        <v>4354337288</v>
      </c>
      <c r="AI21" s="79">
        <v>1009012620</v>
      </c>
      <c r="AJ21" s="72">
        <v>1391047192</v>
      </c>
      <c r="AK21" s="82"/>
      <c r="AM21" s="22" t="s">
        <v>38</v>
      </c>
      <c r="AN21" s="47">
        <v>10676020741</v>
      </c>
      <c r="AO21" s="94">
        <v>0.40320111229057404</v>
      </c>
      <c r="AS21" s="58" t="s">
        <v>98</v>
      </c>
      <c r="AT21" s="60">
        <v>97088193749</v>
      </c>
      <c r="BF21" s="80"/>
      <c r="BG21" s="77" t="s">
        <v>99</v>
      </c>
      <c r="BH21" s="78">
        <v>261400895</v>
      </c>
      <c r="BI21" s="78"/>
      <c r="BJ21" s="78"/>
      <c r="BK21" s="78"/>
      <c r="BL21" s="78"/>
      <c r="BM21" s="78"/>
      <c r="BN21" s="78"/>
      <c r="BO21" s="78"/>
      <c r="BP21" s="78">
        <v>79330124</v>
      </c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>
        <v>40750401</v>
      </c>
      <c r="CB21" s="78"/>
      <c r="CC21" s="78"/>
      <c r="CD21" s="78">
        <v>33680805</v>
      </c>
      <c r="CE21" s="78"/>
      <c r="CF21" s="78"/>
      <c r="CG21" s="78">
        <v>100830573</v>
      </c>
      <c r="CH21" s="78">
        <v>6808992</v>
      </c>
      <c r="CI21" s="78"/>
      <c r="CJ21" s="78"/>
      <c r="CK21" s="78"/>
      <c r="CL21" s="78"/>
      <c r="CM21" s="78"/>
    </row>
    <row r="22" spans="1:91" s="63" customFormat="1" ht="15" customHeight="1">
      <c r="A22" s="58" t="s">
        <v>52</v>
      </c>
      <c r="B22" s="65">
        <v>61111521022.300003</v>
      </c>
      <c r="C22" s="60">
        <v>61111.521022000001</v>
      </c>
      <c r="E22" s="66"/>
      <c r="F22" s="67" t="s">
        <v>52</v>
      </c>
      <c r="G22" s="65">
        <v>37654863676.440002</v>
      </c>
      <c r="H22" s="68">
        <f t="shared" si="0"/>
        <v>0.61616636350287357</v>
      </c>
      <c r="I22" s="69"/>
      <c r="J22" s="58" t="s">
        <v>52</v>
      </c>
      <c r="K22" s="65">
        <v>20289227745.400002</v>
      </c>
      <c r="L22" s="70">
        <f t="shared" si="1"/>
        <v>0.33200331796677629</v>
      </c>
      <c r="N22" s="71" t="s">
        <v>76</v>
      </c>
      <c r="O22" s="79">
        <v>1817710067</v>
      </c>
      <c r="P22" s="79">
        <v>3196828542</v>
      </c>
      <c r="Q22" s="79">
        <v>3063495591</v>
      </c>
      <c r="R22" s="79">
        <v>7143642871</v>
      </c>
      <c r="S22" s="79">
        <v>14326019277</v>
      </c>
      <c r="T22" s="79">
        <v>15308243920</v>
      </c>
      <c r="U22" s="79">
        <v>16895042183</v>
      </c>
      <c r="V22" s="79">
        <v>13038748159</v>
      </c>
      <c r="W22" s="79">
        <v>15773370198</v>
      </c>
      <c r="X22" s="79">
        <v>23267069198</v>
      </c>
      <c r="Y22" s="79">
        <v>13213546373</v>
      </c>
      <c r="Z22" s="79">
        <v>45995719497</v>
      </c>
      <c r="AA22" s="79">
        <v>85306483432</v>
      </c>
      <c r="AB22" s="79">
        <v>117755889843</v>
      </c>
      <c r="AC22" s="79">
        <v>69188309422</v>
      </c>
      <c r="AD22" s="79">
        <v>95032245042</v>
      </c>
      <c r="AE22" s="79">
        <v>73593317516</v>
      </c>
      <c r="AF22" s="79">
        <v>54705201689</v>
      </c>
      <c r="AG22" s="79">
        <v>53937804012</v>
      </c>
      <c r="AH22" s="79">
        <v>149717064667</v>
      </c>
      <c r="AI22" s="79">
        <v>163621885963</v>
      </c>
      <c r="AJ22" s="72">
        <v>106748948320</v>
      </c>
      <c r="AK22" s="82"/>
      <c r="AM22" s="22" t="s">
        <v>43</v>
      </c>
      <c r="AN22" s="47">
        <v>20518139370</v>
      </c>
      <c r="AO22" s="95">
        <v>0.31554312575728838</v>
      </c>
      <c r="AS22" s="58" t="s">
        <v>51</v>
      </c>
      <c r="AT22" s="60">
        <v>29097860574</v>
      </c>
      <c r="BF22" s="80"/>
      <c r="BG22" s="77" t="s">
        <v>100</v>
      </c>
      <c r="BH22" s="78">
        <v>73987545</v>
      </c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>
        <v>5492844</v>
      </c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>
        <v>68494701</v>
      </c>
      <c r="CM22" s="78"/>
    </row>
    <row r="23" spans="1:91" s="63" customFormat="1" ht="15" customHeight="1">
      <c r="A23" s="58" t="s">
        <v>53</v>
      </c>
      <c r="B23" s="65">
        <v>50273382361.400002</v>
      </c>
      <c r="C23" s="60">
        <v>50273.382361000004</v>
      </c>
      <c r="E23" s="66"/>
      <c r="F23" s="67" t="s">
        <v>53</v>
      </c>
      <c r="G23" s="65">
        <v>24643619496</v>
      </c>
      <c r="H23" s="68">
        <f t="shared" si="0"/>
        <v>0.49019219194054897</v>
      </c>
      <c r="I23" s="69"/>
      <c r="J23" s="58" t="s">
        <v>53</v>
      </c>
      <c r="K23" s="65">
        <v>17817282413</v>
      </c>
      <c r="L23" s="70">
        <f t="shared" si="1"/>
        <v>0.35440787104629234</v>
      </c>
      <c r="N23" s="71" t="s">
        <v>80</v>
      </c>
      <c r="O23" s="79">
        <v>216749399792</v>
      </c>
      <c r="P23" s="79">
        <v>276539165336</v>
      </c>
      <c r="Q23" s="79">
        <v>350040961652</v>
      </c>
      <c r="R23" s="79">
        <v>404161704404</v>
      </c>
      <c r="S23" s="79">
        <v>434253211275</v>
      </c>
      <c r="T23" s="79">
        <v>494465350338</v>
      </c>
      <c r="U23" s="79">
        <v>543554014216</v>
      </c>
      <c r="V23" s="79">
        <v>610914355650</v>
      </c>
      <c r="W23" s="79">
        <v>690360056686</v>
      </c>
      <c r="X23" s="79">
        <v>732756255779</v>
      </c>
      <c r="Y23" s="79">
        <v>898160187909</v>
      </c>
      <c r="Z23" s="79">
        <v>951620395984</v>
      </c>
      <c r="AA23" s="79">
        <v>986210650760</v>
      </c>
      <c r="AB23" s="79">
        <v>1083478504855</v>
      </c>
      <c r="AC23" s="79">
        <v>1168074255580</v>
      </c>
      <c r="AD23" s="79">
        <v>1280624459325</v>
      </c>
      <c r="AE23" s="79">
        <v>1390727502908</v>
      </c>
      <c r="AF23" s="79">
        <v>1466086597376</v>
      </c>
      <c r="AG23" s="79">
        <v>1540676227545</v>
      </c>
      <c r="AH23" s="79">
        <v>1613755610220</v>
      </c>
      <c r="AI23" s="79">
        <v>1731743304219</v>
      </c>
      <c r="AJ23" s="72">
        <v>1775039071493</v>
      </c>
      <c r="AK23" s="82"/>
      <c r="AM23" s="22" t="s">
        <v>44</v>
      </c>
      <c r="AN23" s="47">
        <v>7173193297</v>
      </c>
      <c r="AO23" s="95">
        <v>0.41606267544348774</v>
      </c>
      <c r="AS23" s="58" t="s">
        <v>52</v>
      </c>
      <c r="AT23" s="60">
        <v>16713823934</v>
      </c>
      <c r="BF23" s="80"/>
      <c r="BG23" s="77" t="s">
        <v>101</v>
      </c>
      <c r="BH23" s="78">
        <v>184909793</v>
      </c>
      <c r="BI23" s="78"/>
      <c r="BJ23" s="78"/>
      <c r="BK23" s="78"/>
      <c r="BL23" s="78"/>
      <c r="BM23" s="78"/>
      <c r="BN23" s="78"/>
      <c r="BO23" s="78"/>
      <c r="BP23" s="78"/>
      <c r="BQ23" s="78">
        <v>25642267</v>
      </c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>
        <v>92372680</v>
      </c>
      <c r="CE23" s="78"/>
      <c r="CF23" s="78"/>
      <c r="CG23" s="78"/>
      <c r="CH23" s="78"/>
      <c r="CI23" s="78">
        <v>66894846</v>
      </c>
      <c r="CJ23" s="78"/>
      <c r="CK23" s="78"/>
      <c r="CL23" s="78"/>
      <c r="CM23" s="78"/>
    </row>
    <row r="24" spans="1:91" ht="25.5" customHeight="1">
      <c r="A24" s="22" t="s">
        <v>54</v>
      </c>
      <c r="B24" s="23">
        <v>123500573090</v>
      </c>
      <c r="C24" s="24">
        <v>123500.573</v>
      </c>
      <c r="E24" s="25"/>
      <c r="F24" s="26" t="s">
        <v>54</v>
      </c>
      <c r="G24" s="23">
        <v>38150690205.110001</v>
      </c>
      <c r="H24" s="27">
        <f t="shared" si="0"/>
        <v>0.30891103782415658</v>
      </c>
      <c r="I24" s="19"/>
      <c r="J24" s="22" t="s">
        <v>54</v>
      </c>
      <c r="K24" s="23">
        <v>58054062886</v>
      </c>
      <c r="L24" s="28">
        <f t="shared" si="1"/>
        <v>0.47007120237161648</v>
      </c>
      <c r="N24" s="29" t="s">
        <v>102</v>
      </c>
      <c r="O24" s="41">
        <v>39.472974324693503</v>
      </c>
      <c r="P24" s="41">
        <v>44.335516388565999</v>
      </c>
      <c r="Q24" s="41">
        <v>48.307671180741004</v>
      </c>
      <c r="R24" s="41">
        <v>50.434898785092997</v>
      </c>
      <c r="S24" s="41">
        <v>53.309929803065103</v>
      </c>
      <c r="T24" s="41">
        <v>55.429810786838097</v>
      </c>
      <c r="U24" s="41">
        <v>58.3070881533761</v>
      </c>
      <c r="V24" s="41">
        <v>60.250312388500703</v>
      </c>
      <c r="W24" s="41">
        <v>62.692423570686302</v>
      </c>
      <c r="X24" s="41">
        <v>65.049055680946097</v>
      </c>
      <c r="Y24" s="41">
        <v>69.295552363249001</v>
      </c>
      <c r="Z24" s="41">
        <v>71.7718551742052</v>
      </c>
      <c r="AA24" s="41">
        <v>74.930954450610002</v>
      </c>
      <c r="AB24" s="41">
        <v>77.792385359697107</v>
      </c>
      <c r="AC24" s="41">
        <v>80.568243283851203</v>
      </c>
      <c r="AD24" s="41">
        <v>83.770058296772604</v>
      </c>
      <c r="AE24" s="41">
        <v>87.188983712963505</v>
      </c>
      <c r="AF24" s="41">
        <v>89.046817717410903</v>
      </c>
      <c r="AG24" s="41">
        <v>92.039034797764302</v>
      </c>
      <c r="AH24" s="41">
        <v>98.272882985756297</v>
      </c>
      <c r="AI24" s="41">
        <v>103.02</v>
      </c>
      <c r="AJ24" s="42">
        <v>105.934</v>
      </c>
      <c r="AK24" s="43"/>
      <c r="AM24" s="22" t="s">
        <v>45</v>
      </c>
      <c r="AN24" s="47">
        <v>8835675668</v>
      </c>
      <c r="AO24" s="95">
        <v>0.41183676227390559</v>
      </c>
      <c r="AS24" s="22" t="s">
        <v>53</v>
      </c>
      <c r="AT24" s="24">
        <v>14016398410</v>
      </c>
      <c r="BF24" s="33"/>
      <c r="BG24" s="39" t="s">
        <v>103</v>
      </c>
      <c r="BH24" s="40">
        <v>6985547668</v>
      </c>
      <c r="BI24" s="40">
        <v>89080019</v>
      </c>
      <c r="BJ24" s="40">
        <v>374506960</v>
      </c>
      <c r="BK24" s="40">
        <v>427279931</v>
      </c>
      <c r="BL24" s="40">
        <v>46711601</v>
      </c>
      <c r="BM24" s="40">
        <v>102818071</v>
      </c>
      <c r="BN24" s="40">
        <v>42904038</v>
      </c>
      <c r="BO24" s="40">
        <v>32580666</v>
      </c>
      <c r="BP24" s="40">
        <v>281865814</v>
      </c>
      <c r="BQ24" s="40">
        <v>19935255</v>
      </c>
      <c r="BR24" s="40">
        <v>81361137</v>
      </c>
      <c r="BS24" s="40">
        <v>169585675</v>
      </c>
      <c r="BT24" s="40">
        <v>18308364</v>
      </c>
      <c r="BU24" s="40">
        <v>525019671</v>
      </c>
      <c r="BV24" s="40">
        <v>450821000</v>
      </c>
      <c r="BW24" s="40">
        <v>34358360</v>
      </c>
      <c r="BX24" s="40">
        <v>41142004</v>
      </c>
      <c r="BY24" s="40">
        <v>195673571</v>
      </c>
      <c r="BZ24" s="40">
        <v>1022985000</v>
      </c>
      <c r="CA24" s="40">
        <v>80881765</v>
      </c>
      <c r="CB24" s="40">
        <v>4700</v>
      </c>
      <c r="CC24" s="40">
        <v>119113625</v>
      </c>
      <c r="CD24" s="40">
        <v>1522907794</v>
      </c>
      <c r="CE24" s="40">
        <v>53602000</v>
      </c>
      <c r="CF24" s="40">
        <v>243308839</v>
      </c>
      <c r="CG24" s="40">
        <v>213107907</v>
      </c>
      <c r="CH24" s="40">
        <v>43380708</v>
      </c>
      <c r="CI24" s="40">
        <v>274545283</v>
      </c>
      <c r="CJ24" s="40">
        <v>4606630</v>
      </c>
      <c r="CK24" s="40">
        <v>96952478</v>
      </c>
      <c r="CL24" s="40">
        <v>359616984</v>
      </c>
      <c r="CM24" s="40">
        <v>16581818</v>
      </c>
    </row>
    <row r="25" spans="1:91" s="63" customFormat="1" ht="18.75" customHeight="1">
      <c r="A25" s="58" t="s">
        <v>98</v>
      </c>
      <c r="B25" s="65">
        <v>303120223774</v>
      </c>
      <c r="C25" s="60">
        <v>303120.22777400003</v>
      </c>
      <c r="E25" s="66"/>
      <c r="F25" s="67" t="s">
        <v>98</v>
      </c>
      <c r="G25" s="65">
        <v>79500417732</v>
      </c>
      <c r="H25" s="68">
        <f t="shared" si="0"/>
        <v>0.26227355186724138</v>
      </c>
      <c r="I25" s="69"/>
      <c r="J25" s="58" t="s">
        <v>98</v>
      </c>
      <c r="K25" s="65">
        <v>119522887511</v>
      </c>
      <c r="L25" s="70">
        <f t="shared" si="1"/>
        <v>0.39430852228491931</v>
      </c>
      <c r="N25" s="71" t="s">
        <v>104</v>
      </c>
      <c r="O25" s="79">
        <v>85709372138.281845</v>
      </c>
      <c r="P25" s="79">
        <v>90675573816.859497</v>
      </c>
      <c r="Q25" s="79">
        <v>77411369465.702271</v>
      </c>
      <c r="R25" s="79">
        <v>66747731459.610046</v>
      </c>
      <c r="S25" s="79">
        <v>72920555661.217377</v>
      </c>
      <c r="T25" s="79">
        <v>81466448365.944153</v>
      </c>
      <c r="U25" s="79">
        <v>86934147508.213394</v>
      </c>
      <c r="V25" s="79">
        <v>108382806332.90668</v>
      </c>
      <c r="W25" s="79">
        <v>135189888512.50784</v>
      </c>
      <c r="X25" s="79">
        <v>176846414561.70462</v>
      </c>
      <c r="Y25" s="79">
        <v>176562431790.19446</v>
      </c>
      <c r="Z25" s="79">
        <v>167305440774.16589</v>
      </c>
      <c r="AA25" s="79">
        <v>184993420265.81049</v>
      </c>
      <c r="AB25" s="79">
        <v>192898611407.97943</v>
      </c>
      <c r="AC25" s="79">
        <v>229281921712.2316</v>
      </c>
      <c r="AD25" s="79">
        <v>227358227553.40942</v>
      </c>
      <c r="AE25" s="79">
        <v>246757124256.98529</v>
      </c>
      <c r="AF25" s="79">
        <v>232843509269.46133</v>
      </c>
      <c r="AG25" s="79">
        <v>247574169964.60614</v>
      </c>
      <c r="AH25" s="79">
        <v>254950403891.49304</v>
      </c>
      <c r="AI25" s="79">
        <v>251505809430.20773</v>
      </c>
      <c r="AJ25" s="79">
        <f>(AJ20/AJ24)*100</f>
        <v>239218313323.39005</v>
      </c>
      <c r="AK25" s="82"/>
      <c r="AM25" s="22" t="s">
        <v>48</v>
      </c>
      <c r="AN25" s="47">
        <v>48873899393</v>
      </c>
      <c r="AO25" s="95">
        <v>0.50814887062918546</v>
      </c>
      <c r="AS25" s="58" t="s">
        <v>54</v>
      </c>
      <c r="AT25" s="60">
        <v>44728524719</v>
      </c>
      <c r="BF25" s="91"/>
      <c r="BG25" s="77" t="s">
        <v>105</v>
      </c>
      <c r="BH25" s="78">
        <v>20720701</v>
      </c>
      <c r="BI25" s="78"/>
      <c r="BJ25" s="78">
        <v>11593698</v>
      </c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>
        <v>9127003</v>
      </c>
      <c r="CH25" s="78"/>
      <c r="CI25" s="78"/>
      <c r="CJ25" s="78"/>
      <c r="CK25" s="78"/>
      <c r="CL25" s="78"/>
      <c r="CM25" s="78"/>
    </row>
    <row r="26" spans="1:91" s="63" customFormat="1" ht="15" customHeight="1">
      <c r="A26" s="58" t="s">
        <v>56</v>
      </c>
      <c r="B26" s="65">
        <v>68661547701</v>
      </c>
      <c r="C26" s="60">
        <v>68661.547701000003</v>
      </c>
      <c r="E26" s="66"/>
      <c r="F26" s="67" t="s">
        <v>56</v>
      </c>
      <c r="G26" s="65">
        <v>32958540713</v>
      </c>
      <c r="H26" s="68">
        <f t="shared" si="0"/>
        <v>0.48001453239190506</v>
      </c>
      <c r="I26" s="69"/>
      <c r="J26" s="58" t="s">
        <v>56</v>
      </c>
      <c r="K26" s="65">
        <v>25655926108</v>
      </c>
      <c r="L26" s="70">
        <f t="shared" si="1"/>
        <v>0.37365784732560497</v>
      </c>
      <c r="N26" s="71" t="s">
        <v>106</v>
      </c>
      <c r="O26" s="79">
        <v>5935894034.0460224</v>
      </c>
      <c r="P26" s="79">
        <v>7818684752.9173899</v>
      </c>
      <c r="Q26" s="79">
        <v>8476879035.7928944</v>
      </c>
      <c r="R26" s="79">
        <v>13774466844.084082</v>
      </c>
      <c r="S26" s="79">
        <v>12753042093.8748</v>
      </c>
      <c r="T26" s="79">
        <v>11004343410.907658</v>
      </c>
      <c r="U26" s="79">
        <v>8968447865.6257782</v>
      </c>
      <c r="V26" s="79">
        <v>13711205574.722782</v>
      </c>
      <c r="W26" s="79">
        <v>22789121012.192509</v>
      </c>
      <c r="X26" s="79">
        <v>35453549764.220917</v>
      </c>
      <c r="Y26" s="79">
        <v>33732139738.880123</v>
      </c>
      <c r="Z26" s="79">
        <v>45542372918.552574</v>
      </c>
      <c r="AA26" s="79">
        <v>34007590841.240849</v>
      </c>
      <c r="AB26" s="79">
        <v>29771160837.804367</v>
      </c>
      <c r="AC26" s="79">
        <v>16766613931.754431</v>
      </c>
      <c r="AD26" s="79">
        <v>20858397767.968586</v>
      </c>
      <c r="AE26" s="79">
        <v>24551232673.46595</v>
      </c>
      <c r="AF26" s="79">
        <v>18664492136.870991</v>
      </c>
      <c r="AG26" s="79">
        <v>7333465805.927762</v>
      </c>
      <c r="AH26" s="79">
        <v>4430863485.1295843</v>
      </c>
      <c r="AI26" s="79">
        <v>979433721.6074549</v>
      </c>
      <c r="AJ26" s="79">
        <f>(AJ21/AJ24)*100</f>
        <v>1313126278.6263146</v>
      </c>
      <c r="AK26" s="82"/>
      <c r="AM26" s="22" t="s">
        <v>49</v>
      </c>
      <c r="AN26" s="47">
        <v>21653119033</v>
      </c>
      <c r="AO26" s="95">
        <v>0.31217211985368504</v>
      </c>
      <c r="AS26" s="58" t="s">
        <v>56</v>
      </c>
      <c r="AT26" s="60">
        <v>21689429248</v>
      </c>
      <c r="BF26" s="80"/>
      <c r="BG26" s="77" t="s">
        <v>107</v>
      </c>
      <c r="BH26" s="78">
        <v>423878</v>
      </c>
      <c r="BI26" s="78"/>
      <c r="BJ26" s="78"/>
      <c r="BK26" s="78"/>
      <c r="BL26" s="78">
        <v>423878</v>
      </c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</row>
    <row r="27" spans="1:91" s="63" customFormat="1" ht="15" customHeight="1">
      <c r="A27" s="58" t="s">
        <v>57</v>
      </c>
      <c r="B27" s="65">
        <v>27144791971</v>
      </c>
      <c r="C27" s="60">
        <v>27144.791970999999</v>
      </c>
      <c r="E27" s="66"/>
      <c r="F27" s="67" t="s">
        <v>57</v>
      </c>
      <c r="G27" s="65">
        <v>13392444367</v>
      </c>
      <c r="H27" s="68">
        <f t="shared" si="0"/>
        <v>0.49337067608798585</v>
      </c>
      <c r="I27" s="69"/>
      <c r="J27" s="58" t="s">
        <v>57</v>
      </c>
      <c r="K27" s="65">
        <v>11683410390</v>
      </c>
      <c r="L27" s="70">
        <f t="shared" si="1"/>
        <v>0.43041075439008381</v>
      </c>
      <c r="N27" s="71" t="s">
        <v>108</v>
      </c>
      <c r="O27" s="79">
        <v>4604948317.4184752</v>
      </c>
      <c r="P27" s="79">
        <v>7210536387.9881468</v>
      </c>
      <c r="Q27" s="79">
        <v>6341633773.9363747</v>
      </c>
      <c r="R27" s="79">
        <v>14164086858.664305</v>
      </c>
      <c r="S27" s="79">
        <v>26873078486.357925</v>
      </c>
      <c r="T27" s="79">
        <v>27617348323.395264</v>
      </c>
      <c r="U27" s="79">
        <v>28975966247.118694</v>
      </c>
      <c r="V27" s="79">
        <v>21640963576.959908</v>
      </c>
      <c r="W27" s="79">
        <v>25159930498.16518</v>
      </c>
      <c r="X27" s="79">
        <v>35768496489.973328</v>
      </c>
      <c r="Y27" s="79">
        <v>19068390282.444485</v>
      </c>
      <c r="Z27" s="79">
        <v>64086011689.901054</v>
      </c>
      <c r="AA27" s="79">
        <v>113846786094.56245</v>
      </c>
      <c r="AB27" s="79">
        <v>151372000355.20096</v>
      </c>
      <c r="AC27" s="79">
        <v>85875410213.726044</v>
      </c>
      <c r="AD27" s="79">
        <v>113444167252.84923</v>
      </c>
      <c r="AE27" s="79">
        <v>84406669721.346848</v>
      </c>
      <c r="AF27" s="79">
        <v>61434201795.516548</v>
      </c>
      <c r="AG27" s="79">
        <v>58603183019.592239</v>
      </c>
      <c r="AH27" s="79">
        <v>152348298043.41861</v>
      </c>
      <c r="AI27" s="79">
        <v>158825360088.33237</v>
      </c>
      <c r="AJ27" s="79">
        <f>(AJ22/AJ24)*100</f>
        <v>100769298166.7831</v>
      </c>
      <c r="AK27" s="82"/>
      <c r="AM27" s="22" t="s">
        <v>91</v>
      </c>
      <c r="AN27" s="47">
        <v>16205424138</v>
      </c>
      <c r="AO27" s="95">
        <v>7.4349715656085252E-2</v>
      </c>
      <c r="AS27" s="58" t="s">
        <v>57</v>
      </c>
      <c r="AT27" s="60">
        <v>9668828034</v>
      </c>
      <c r="BF27" s="80"/>
      <c r="BG27" s="77" t="s">
        <v>109</v>
      </c>
      <c r="BH27" s="78">
        <v>17021466</v>
      </c>
      <c r="BI27" s="78"/>
      <c r="BJ27" s="78"/>
      <c r="BK27" s="78"/>
      <c r="BL27" s="78">
        <v>527902</v>
      </c>
      <c r="BM27" s="78">
        <v>16493564</v>
      </c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</row>
    <row r="28" spans="1:91" s="63" customFormat="1" ht="15" customHeight="1">
      <c r="A28" s="58" t="s">
        <v>58</v>
      </c>
      <c r="B28" s="65">
        <v>23706928970.07</v>
      </c>
      <c r="C28" s="60">
        <v>23706.928970000001</v>
      </c>
      <c r="E28" s="66"/>
      <c r="F28" s="67" t="s">
        <v>58</v>
      </c>
      <c r="G28" s="65">
        <v>10833897238</v>
      </c>
      <c r="H28" s="68">
        <f t="shared" si="0"/>
        <v>0.45699285857218352</v>
      </c>
      <c r="I28" s="69"/>
      <c r="J28" s="58" t="s">
        <v>58</v>
      </c>
      <c r="K28" s="65">
        <v>8263512199</v>
      </c>
      <c r="L28" s="70">
        <f t="shared" si="1"/>
        <v>0.34856949246495339</v>
      </c>
      <c r="N28" s="71" t="s">
        <v>110</v>
      </c>
      <c r="O28" s="79">
        <v>549108354513.8526</v>
      </c>
      <c r="P28" s="79">
        <v>623741839189.04053</v>
      </c>
      <c r="Q28" s="79">
        <v>724607403123.0719</v>
      </c>
      <c r="R28" s="79">
        <v>801353257644.40271</v>
      </c>
      <c r="S28" s="79">
        <v>814582223010.22839</v>
      </c>
      <c r="T28" s="79">
        <v>892056716988.49023</v>
      </c>
      <c r="U28" s="79">
        <v>932226306321.77625</v>
      </c>
      <c r="V28" s="79">
        <v>1013960478264.007</v>
      </c>
      <c r="W28" s="79">
        <v>1101185785085.5176</v>
      </c>
      <c r="X28" s="79">
        <v>1126467168675.0342</v>
      </c>
      <c r="Y28" s="79">
        <v>1296129632102.2483</v>
      </c>
      <c r="Z28" s="79">
        <v>1325896333143.7087</v>
      </c>
      <c r="AA28" s="79">
        <v>1316159200147.4517</v>
      </c>
      <c r="AB28" s="79">
        <v>1392782211067.5776</v>
      </c>
      <c r="AC28" s="79">
        <v>1449794867023.1519</v>
      </c>
      <c r="AD28" s="79">
        <v>1528737696216.1414</v>
      </c>
      <c r="AE28" s="79">
        <v>1595072500771.9326</v>
      </c>
      <c r="AF28" s="79">
        <v>1646422224799.3293</v>
      </c>
      <c r="AG28" s="79">
        <v>1673937836191.2419</v>
      </c>
      <c r="AH28" s="79">
        <v>1642116890428.3577</v>
      </c>
      <c r="AI28" s="79">
        <v>1680977775401.8638</v>
      </c>
      <c r="AJ28" s="79">
        <f>(AJ23/AJ24)*100</f>
        <v>1675608465169.8228</v>
      </c>
      <c r="AK28" s="82"/>
      <c r="AM28" s="22" t="s">
        <v>84</v>
      </c>
      <c r="AN28" s="47">
        <v>17367310495</v>
      </c>
      <c r="AO28" s="95">
        <v>0.32970268974022238</v>
      </c>
      <c r="AS28" s="58" t="s">
        <v>58</v>
      </c>
      <c r="AT28" s="60">
        <v>6414896837</v>
      </c>
      <c r="BF28" s="90"/>
      <c r="BG28" s="77" t="s">
        <v>111</v>
      </c>
      <c r="BH28" s="78">
        <v>3744170343</v>
      </c>
      <c r="BI28" s="78">
        <v>28347914</v>
      </c>
      <c r="BJ28" s="78">
        <v>142116129</v>
      </c>
      <c r="BK28" s="78">
        <v>391589543</v>
      </c>
      <c r="BL28" s="78">
        <v>13200128</v>
      </c>
      <c r="BM28" s="78">
        <v>52897795</v>
      </c>
      <c r="BN28" s="78">
        <v>22285391</v>
      </c>
      <c r="BO28" s="78">
        <v>24797803</v>
      </c>
      <c r="BP28" s="78">
        <v>84167749</v>
      </c>
      <c r="BQ28" s="78">
        <v>8583807</v>
      </c>
      <c r="BR28" s="78">
        <v>69045758</v>
      </c>
      <c r="BS28" s="78">
        <v>139284297</v>
      </c>
      <c r="BT28" s="78">
        <v>13769305</v>
      </c>
      <c r="BU28" s="78">
        <v>293120791</v>
      </c>
      <c r="BV28" s="78">
        <v>106313000</v>
      </c>
      <c r="BW28" s="78">
        <v>27557379</v>
      </c>
      <c r="BX28" s="78">
        <v>28346682</v>
      </c>
      <c r="BY28" s="78">
        <v>183110500</v>
      </c>
      <c r="BZ28" s="78">
        <v>138194000</v>
      </c>
      <c r="CA28" s="78">
        <v>75595550</v>
      </c>
      <c r="CB28" s="78">
        <v>4700</v>
      </c>
      <c r="CC28" s="78">
        <v>57679958</v>
      </c>
      <c r="CD28" s="78">
        <v>1452193878</v>
      </c>
      <c r="CE28" s="78">
        <v>43446000</v>
      </c>
      <c r="CF28" s="78">
        <v>118272567</v>
      </c>
      <c r="CG28" s="78">
        <v>51129551</v>
      </c>
      <c r="CH28" s="78">
        <v>16524904</v>
      </c>
      <c r="CI28" s="78">
        <v>33231903</v>
      </c>
      <c r="CJ28" s="78">
        <v>3048982</v>
      </c>
      <c r="CK28" s="78">
        <v>50861420</v>
      </c>
      <c r="CL28" s="78">
        <v>61442780</v>
      </c>
      <c r="CM28" s="78">
        <v>14010179</v>
      </c>
    </row>
    <row r="29" spans="1:91" s="63" customFormat="1" ht="15" customHeight="1">
      <c r="A29" s="58" t="s">
        <v>59</v>
      </c>
      <c r="B29" s="65">
        <v>107167104681</v>
      </c>
      <c r="C29" s="60">
        <v>107167.104681</v>
      </c>
      <c r="E29" s="66"/>
      <c r="F29" s="67" t="s">
        <v>59</v>
      </c>
      <c r="G29" s="65">
        <v>25106508710</v>
      </c>
      <c r="H29" s="68">
        <f t="shared" si="0"/>
        <v>0.23427439590472779</v>
      </c>
      <c r="I29" s="69"/>
      <c r="J29" s="58" t="s">
        <v>59</v>
      </c>
      <c r="K29" s="65">
        <v>39922842316</v>
      </c>
      <c r="L29" s="70">
        <f t="shared" si="1"/>
        <v>0.37252888780411408</v>
      </c>
      <c r="AM29" s="22" t="s">
        <v>47</v>
      </c>
      <c r="AN29" s="47">
        <v>6590758182</v>
      </c>
      <c r="AO29" s="95">
        <v>0.37717512773263134</v>
      </c>
      <c r="AS29" s="58" t="s">
        <v>59</v>
      </c>
      <c r="AT29" s="60">
        <v>31371181941</v>
      </c>
      <c r="BF29" s="76"/>
      <c r="BG29" s="77" t="s">
        <v>112</v>
      </c>
      <c r="BH29" s="78">
        <v>42470426</v>
      </c>
      <c r="BI29" s="78">
        <v>9948676</v>
      </c>
      <c r="BJ29" s="78">
        <v>6089493</v>
      </c>
      <c r="BK29" s="78"/>
      <c r="BL29" s="78"/>
      <c r="BM29" s="78">
        <v>19574920</v>
      </c>
      <c r="BN29" s="78"/>
      <c r="BO29" s="78"/>
      <c r="BP29" s="78"/>
      <c r="BQ29" s="78"/>
      <c r="BR29" s="78"/>
      <c r="BS29" s="78">
        <v>4028665</v>
      </c>
      <c r="BT29" s="78"/>
      <c r="BU29" s="78"/>
      <c r="BV29" s="78"/>
      <c r="BW29" s="78"/>
      <c r="BX29" s="78">
        <v>484518</v>
      </c>
      <c r="BY29" s="78"/>
      <c r="BZ29" s="78"/>
      <c r="CA29" s="78">
        <v>1287903</v>
      </c>
      <c r="CB29" s="78"/>
      <c r="CC29" s="78"/>
      <c r="CD29" s="78"/>
      <c r="CE29" s="78"/>
      <c r="CF29" s="78"/>
      <c r="CG29" s="78"/>
      <c r="CH29" s="78"/>
      <c r="CI29" s="78"/>
      <c r="CJ29" s="78">
        <v>1056251</v>
      </c>
      <c r="CK29" s="78"/>
      <c r="CL29" s="78"/>
      <c r="CM29" s="78"/>
    </row>
    <row r="30" spans="1:91" s="63" customFormat="1" ht="26.25" customHeight="1">
      <c r="A30" s="58" t="s">
        <v>60</v>
      </c>
      <c r="B30" s="65">
        <v>76193983989</v>
      </c>
      <c r="C30" s="60">
        <v>76193.983989</v>
      </c>
      <c r="E30" s="66"/>
      <c r="F30" s="67" t="s">
        <v>60</v>
      </c>
      <c r="G30" s="65">
        <v>44086171469</v>
      </c>
      <c r="H30" s="68">
        <f t="shared" si="0"/>
        <v>0.5786043616693497</v>
      </c>
      <c r="I30" s="69"/>
      <c r="J30" s="58" t="s">
        <v>60</v>
      </c>
      <c r="K30" s="65">
        <v>22605149368</v>
      </c>
      <c r="L30" s="70">
        <f t="shared" si="1"/>
        <v>0.29667892640006155</v>
      </c>
      <c r="N30" s="105" t="s">
        <v>113</v>
      </c>
      <c r="O30" s="83">
        <f>(AJ28-O28)/O28</f>
        <v>2.0515078697961271</v>
      </c>
      <c r="AM30" s="22" t="s">
        <v>50</v>
      </c>
      <c r="AN30" s="47">
        <v>14759652831</v>
      </c>
      <c r="AO30" s="95">
        <v>0.44356995755632883</v>
      </c>
      <c r="AS30" s="58" t="s">
        <v>60</v>
      </c>
      <c r="AT30" s="60">
        <v>18936919120</v>
      </c>
      <c r="BF30" s="80"/>
      <c r="BG30" s="77" t="s">
        <v>114</v>
      </c>
      <c r="BH30" s="78">
        <v>2836492948</v>
      </c>
      <c r="BI30" s="78">
        <v>32349688</v>
      </c>
      <c r="BJ30" s="78">
        <v>169927849</v>
      </c>
      <c r="BK30" s="78">
        <v>35690388</v>
      </c>
      <c r="BL30" s="78">
        <v>32559693</v>
      </c>
      <c r="BM30" s="78">
        <v>13851792</v>
      </c>
      <c r="BN30" s="78">
        <v>20618647</v>
      </c>
      <c r="BO30" s="78">
        <v>7782863</v>
      </c>
      <c r="BP30" s="78">
        <v>119641793</v>
      </c>
      <c r="BQ30" s="78">
        <v>11351448</v>
      </c>
      <c r="BR30" s="78">
        <v>12315379</v>
      </c>
      <c r="BS30" s="78">
        <v>26272713</v>
      </c>
      <c r="BT30" s="78">
        <v>4539059</v>
      </c>
      <c r="BU30" s="78">
        <v>231898880</v>
      </c>
      <c r="BV30" s="78">
        <v>187871000</v>
      </c>
      <c r="BW30" s="78">
        <v>6800981</v>
      </c>
      <c r="BX30" s="78">
        <v>9564976</v>
      </c>
      <c r="BY30" s="78">
        <v>12563071</v>
      </c>
      <c r="BZ30" s="78">
        <v>884791000</v>
      </c>
      <c r="CA30" s="78">
        <v>3998312</v>
      </c>
      <c r="CB30" s="78"/>
      <c r="CC30" s="78">
        <v>37838393</v>
      </c>
      <c r="CD30" s="78">
        <v>70713916</v>
      </c>
      <c r="CE30" s="78">
        <v>10156000</v>
      </c>
      <c r="CF30" s="78">
        <v>125036272</v>
      </c>
      <c r="CG30" s="78">
        <v>152851353</v>
      </c>
      <c r="CH30" s="78">
        <v>26855804</v>
      </c>
      <c r="CI30" s="78">
        <v>241313380</v>
      </c>
      <c r="CJ30" s="78">
        <v>501397</v>
      </c>
      <c r="CK30" s="78">
        <v>46091058</v>
      </c>
      <c r="CL30" s="78">
        <v>298174204</v>
      </c>
      <c r="CM30" s="78">
        <v>2571639</v>
      </c>
    </row>
    <row r="31" spans="1:91" s="63" customFormat="1" ht="15" customHeight="1">
      <c r="A31" s="58" t="s">
        <v>61</v>
      </c>
      <c r="B31" s="84">
        <v>96525404540</v>
      </c>
      <c r="C31" s="60">
        <v>96525.404540000003</v>
      </c>
      <c r="E31" s="66"/>
      <c r="F31" s="67" t="s">
        <v>61</v>
      </c>
      <c r="G31" s="65">
        <v>39162754965</v>
      </c>
      <c r="H31" s="68">
        <f t="shared" si="0"/>
        <v>0.40572484675545706</v>
      </c>
      <c r="I31" s="69"/>
      <c r="J31" s="58" t="s">
        <v>61</v>
      </c>
      <c r="K31" s="65">
        <v>38258541304</v>
      </c>
      <c r="L31" s="70">
        <f t="shared" si="1"/>
        <v>0.39635722311990634</v>
      </c>
      <c r="N31" s="106"/>
      <c r="O31" s="79">
        <f>AJ28-AI28</f>
        <v>-5369310232.0410156</v>
      </c>
      <c r="AM31" s="22" t="s">
        <v>51</v>
      </c>
      <c r="AN31" s="47">
        <v>30265035861</v>
      </c>
      <c r="AO31" s="95">
        <v>0.33891984828615307</v>
      </c>
      <c r="AS31" s="58" t="s">
        <v>61</v>
      </c>
      <c r="AT31" s="60">
        <v>29988375136</v>
      </c>
      <c r="BF31" s="80"/>
      <c r="BG31" s="77" t="s">
        <v>115</v>
      </c>
      <c r="BH31" s="78">
        <v>324247906</v>
      </c>
      <c r="BI31" s="78">
        <v>18433741</v>
      </c>
      <c r="BJ31" s="78">
        <v>44779791</v>
      </c>
      <c r="BK31" s="78"/>
      <c r="BL31" s="78"/>
      <c r="BM31" s="78"/>
      <c r="BN31" s="78"/>
      <c r="BO31" s="78"/>
      <c r="BP31" s="78">
        <v>78056272</v>
      </c>
      <c r="BQ31" s="78"/>
      <c r="BR31" s="78"/>
      <c r="BS31" s="78"/>
      <c r="BT31" s="78"/>
      <c r="BU31" s="78"/>
      <c r="BV31" s="78">
        <v>156637000</v>
      </c>
      <c r="BW31" s="78"/>
      <c r="BX31" s="78">
        <v>2745828</v>
      </c>
      <c r="BY31" s="78"/>
      <c r="BZ31" s="78"/>
      <c r="CA31" s="78"/>
      <c r="CB31" s="78"/>
      <c r="CC31" s="78">
        <v>23595274</v>
      </c>
      <c r="CD31" s="78"/>
      <c r="CE31" s="78"/>
      <c r="CF31" s="78"/>
      <c r="CG31" s="78"/>
      <c r="CH31" s="78"/>
      <c r="CI31" s="78"/>
      <c r="CJ31" s="78"/>
      <c r="CK31" s="78"/>
      <c r="CL31" s="78"/>
      <c r="CM31" s="78"/>
    </row>
    <row r="32" spans="1:91" ht="15" customHeight="1">
      <c r="A32" s="22" t="s">
        <v>62</v>
      </c>
      <c r="B32" s="23">
        <v>36226602984</v>
      </c>
      <c r="C32" s="24">
        <v>36226.602983999997</v>
      </c>
      <c r="E32" s="25"/>
      <c r="F32" s="26" t="s">
        <v>62</v>
      </c>
      <c r="G32" s="23">
        <v>12741419734</v>
      </c>
      <c r="H32" s="27">
        <f t="shared" si="0"/>
        <v>0.35171444972710886</v>
      </c>
      <c r="I32" s="19"/>
      <c r="J32" s="22" t="s">
        <v>62</v>
      </c>
      <c r="K32" s="23">
        <v>14957679920</v>
      </c>
      <c r="L32" s="28">
        <f t="shared" si="1"/>
        <v>0.41289214797772439</v>
      </c>
      <c r="AM32" s="22" t="s">
        <v>52</v>
      </c>
      <c r="AN32" s="47">
        <v>36913306772</v>
      </c>
      <c r="AO32" s="95">
        <v>0.60403187736940944</v>
      </c>
      <c r="AS32" s="22" t="s">
        <v>62</v>
      </c>
      <c r="AT32" s="24">
        <v>11162015746</v>
      </c>
      <c r="BF32" s="33"/>
      <c r="BG32" s="39" t="s">
        <v>116</v>
      </c>
      <c r="BH32" s="40">
        <v>6263285165</v>
      </c>
      <c r="BI32" s="44"/>
      <c r="BJ32" s="40">
        <v>670620366</v>
      </c>
      <c r="BK32" s="44"/>
      <c r="BL32" s="40">
        <v>378730956</v>
      </c>
      <c r="BM32" s="44"/>
      <c r="BN32" s="44"/>
      <c r="BO32" s="40">
        <v>25027617</v>
      </c>
      <c r="BP32" s="40">
        <v>845567216</v>
      </c>
      <c r="BQ32" s="40">
        <v>775369205</v>
      </c>
      <c r="BR32" s="44"/>
      <c r="BS32" s="40">
        <v>427531581</v>
      </c>
      <c r="BT32" s="44"/>
      <c r="BU32" s="44"/>
      <c r="BV32" s="44"/>
      <c r="BW32" s="44"/>
      <c r="BX32" s="40">
        <v>1932268</v>
      </c>
      <c r="BY32" s="40">
        <v>204261096</v>
      </c>
      <c r="BZ32" s="44"/>
      <c r="CA32" s="44"/>
      <c r="CB32" s="44"/>
      <c r="CC32" s="40">
        <v>42206481</v>
      </c>
      <c r="CD32" s="44"/>
      <c r="CE32" s="44"/>
      <c r="CF32" s="40">
        <v>183214601</v>
      </c>
      <c r="CG32" s="40">
        <v>1368685005</v>
      </c>
      <c r="CH32" s="44"/>
      <c r="CI32" s="44"/>
      <c r="CJ32" s="44"/>
      <c r="CK32" s="40">
        <v>831872344</v>
      </c>
      <c r="CL32" s="40">
        <v>150557804</v>
      </c>
      <c r="CM32" s="40">
        <v>357708625</v>
      </c>
    </row>
    <row r="33" spans="1:91" ht="15" customHeight="1">
      <c r="A33" s="22" t="s">
        <v>63</v>
      </c>
      <c r="B33" s="23">
        <v>33860864890</v>
      </c>
      <c r="C33" s="24">
        <v>33860.864889999997</v>
      </c>
      <c r="E33" s="25"/>
      <c r="F33" s="26" t="s">
        <v>63</v>
      </c>
      <c r="G33" s="23">
        <v>11724130404</v>
      </c>
      <c r="H33" s="27">
        <f t="shared" si="0"/>
        <v>0.34624426877715231</v>
      </c>
      <c r="I33" s="19"/>
      <c r="J33" s="22" t="s">
        <v>63</v>
      </c>
      <c r="K33" s="23">
        <v>11424544005</v>
      </c>
      <c r="L33" s="28">
        <f t="shared" si="1"/>
        <v>0.33739669799084093</v>
      </c>
      <c r="AM33" s="22" t="s">
        <v>53</v>
      </c>
      <c r="AN33" s="47">
        <v>23965397047</v>
      </c>
      <c r="AO33" s="95">
        <v>0.47670150527609373</v>
      </c>
      <c r="AS33" s="22" t="s">
        <v>63</v>
      </c>
      <c r="AT33" s="24">
        <v>8834639779</v>
      </c>
      <c r="BF33" s="33"/>
      <c r="BG33" s="39" t="s">
        <v>117</v>
      </c>
      <c r="BH33" s="40">
        <v>3782784431</v>
      </c>
      <c r="BI33" s="44"/>
      <c r="BJ33" s="40">
        <v>670620366</v>
      </c>
      <c r="BK33" s="44"/>
      <c r="BL33" s="44"/>
      <c r="BM33" s="44"/>
      <c r="BN33" s="44"/>
      <c r="BO33" s="44"/>
      <c r="BP33" s="40">
        <v>281665368</v>
      </c>
      <c r="BQ33" s="40">
        <v>775369205</v>
      </c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0">
        <v>391829</v>
      </c>
      <c r="CD33" s="44"/>
      <c r="CE33" s="44"/>
      <c r="CF33" s="40">
        <v>183214601</v>
      </c>
      <c r="CG33" s="40">
        <v>870710515</v>
      </c>
      <c r="CH33" s="44"/>
      <c r="CI33" s="44"/>
      <c r="CJ33" s="44"/>
      <c r="CK33" s="40">
        <v>831872344</v>
      </c>
      <c r="CL33" s="44"/>
      <c r="CM33" s="40">
        <v>168940203</v>
      </c>
    </row>
    <row r="34" spans="1:91" ht="15" customHeight="1">
      <c r="A34" s="22" t="s">
        <v>64</v>
      </c>
      <c r="B34" s="23">
        <v>48987838640</v>
      </c>
      <c r="C34" s="24">
        <v>48987.838640000002</v>
      </c>
      <c r="E34" s="25"/>
      <c r="F34" s="26" t="s">
        <v>64</v>
      </c>
      <c r="G34" s="23">
        <v>20661177732</v>
      </c>
      <c r="H34" s="27">
        <f t="shared" si="0"/>
        <v>0.42176136579190787</v>
      </c>
      <c r="I34" s="19"/>
      <c r="J34" s="22" t="s">
        <v>64</v>
      </c>
      <c r="K34" s="23">
        <v>18333161507</v>
      </c>
      <c r="L34" s="28">
        <f t="shared" si="1"/>
        <v>0.37423903597229619</v>
      </c>
      <c r="AM34" s="22" t="s">
        <v>54</v>
      </c>
      <c r="AN34" s="47">
        <v>37228020086</v>
      </c>
      <c r="AO34" s="95">
        <v>0.30144005938231877</v>
      </c>
      <c r="AS34" s="22" t="s">
        <v>64</v>
      </c>
      <c r="AT34" s="24">
        <v>13656851548</v>
      </c>
      <c r="BF34" s="33"/>
      <c r="BG34" s="39" t="s">
        <v>118</v>
      </c>
      <c r="BH34" s="40">
        <v>625905234</v>
      </c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0">
        <v>437136812</v>
      </c>
      <c r="CH34" s="44"/>
      <c r="CI34" s="44"/>
      <c r="CJ34" s="44"/>
      <c r="CK34" s="44"/>
      <c r="CL34" s="44"/>
      <c r="CM34" s="40">
        <v>188768422</v>
      </c>
    </row>
    <row r="35" spans="1:91" ht="15" customHeight="1">
      <c r="A35" s="22" t="s">
        <v>65</v>
      </c>
      <c r="B35" s="23">
        <v>56012461342</v>
      </c>
      <c r="C35" s="24">
        <v>56012.461342000002</v>
      </c>
      <c r="E35" s="25"/>
      <c r="F35" s="26" t="s">
        <v>65</v>
      </c>
      <c r="G35" s="23">
        <v>20123562768</v>
      </c>
      <c r="H35" s="27">
        <f t="shared" si="0"/>
        <v>0.35926938909414941</v>
      </c>
      <c r="I35" s="19"/>
      <c r="J35" s="22" t="s">
        <v>65</v>
      </c>
      <c r="K35" s="23">
        <v>20769340520</v>
      </c>
      <c r="L35" s="28">
        <f t="shared" si="1"/>
        <v>0.37079856914672771</v>
      </c>
      <c r="AM35" s="22" t="s">
        <v>55</v>
      </c>
      <c r="AN35" s="47">
        <v>77925346699</v>
      </c>
      <c r="AO35" s="95">
        <v>0.2570773593684712</v>
      </c>
      <c r="AS35" s="22" t="s">
        <v>65</v>
      </c>
      <c r="AT35" s="24">
        <v>15993056368</v>
      </c>
      <c r="BF35" s="33"/>
      <c r="BG35" s="39" t="s">
        <v>119</v>
      </c>
      <c r="BH35" s="40">
        <v>1854595500</v>
      </c>
      <c r="BI35" s="44"/>
      <c r="BJ35" s="44"/>
      <c r="BK35" s="44"/>
      <c r="BL35" s="40">
        <v>378730956</v>
      </c>
      <c r="BM35" s="44"/>
      <c r="BN35" s="44"/>
      <c r="BO35" s="40">
        <v>25027617</v>
      </c>
      <c r="BP35" s="40">
        <v>563901848</v>
      </c>
      <c r="BQ35" s="44"/>
      <c r="BR35" s="44"/>
      <c r="BS35" s="40">
        <v>427531581</v>
      </c>
      <c r="BT35" s="44"/>
      <c r="BU35" s="44"/>
      <c r="BV35" s="44"/>
      <c r="BW35" s="44"/>
      <c r="BX35" s="40">
        <v>1932268</v>
      </c>
      <c r="BY35" s="40">
        <v>204261096</v>
      </c>
      <c r="BZ35" s="44"/>
      <c r="CA35" s="44"/>
      <c r="CB35" s="44"/>
      <c r="CC35" s="40">
        <v>41814652</v>
      </c>
      <c r="CD35" s="44"/>
      <c r="CE35" s="44"/>
      <c r="CF35" s="44"/>
      <c r="CG35" s="40">
        <v>60837678</v>
      </c>
      <c r="CH35" s="44"/>
      <c r="CI35" s="44"/>
      <c r="CJ35" s="44"/>
      <c r="CK35" s="44"/>
      <c r="CL35" s="40">
        <v>150557804</v>
      </c>
      <c r="CM35" s="44"/>
    </row>
    <row r="36" spans="1:91" ht="15" customHeight="1">
      <c r="A36" s="22" t="s">
        <v>66</v>
      </c>
      <c r="B36" s="23">
        <v>67709014333</v>
      </c>
      <c r="C36" s="24">
        <v>67709.014332999999</v>
      </c>
      <c r="E36" s="25"/>
      <c r="F36" s="26" t="s">
        <v>66</v>
      </c>
      <c r="G36" s="23">
        <v>17176931281</v>
      </c>
      <c r="H36" s="27">
        <f t="shared" si="0"/>
        <v>0.2536875104476054</v>
      </c>
      <c r="I36" s="19"/>
      <c r="J36" s="22" t="s">
        <v>66</v>
      </c>
      <c r="K36" s="23">
        <v>23438195685</v>
      </c>
      <c r="L36" s="28">
        <f t="shared" si="1"/>
        <v>0.34616063925740387</v>
      </c>
      <c r="AM36" s="22" t="s">
        <v>56</v>
      </c>
      <c r="AN36" s="22">
        <v>32254001792</v>
      </c>
      <c r="AO36" s="95">
        <v>0.46975349190286669</v>
      </c>
      <c r="AS36" s="22" t="s">
        <v>66</v>
      </c>
      <c r="AT36" s="24">
        <v>16251608285</v>
      </c>
      <c r="BF36" s="33"/>
      <c r="BG36" s="39" t="s">
        <v>120</v>
      </c>
      <c r="BH36" s="40">
        <v>1067109936</v>
      </c>
      <c r="BI36" s="40">
        <v>19288510</v>
      </c>
      <c r="BJ36" s="40">
        <v>23349022</v>
      </c>
      <c r="BK36" s="40">
        <v>12147816</v>
      </c>
      <c r="BL36" s="40">
        <v>17871788</v>
      </c>
      <c r="BM36" s="44"/>
      <c r="BN36" s="44"/>
      <c r="BO36" s="40">
        <v>37622477</v>
      </c>
      <c r="BP36" s="40">
        <v>26627190</v>
      </c>
      <c r="BQ36" s="40">
        <v>5709284</v>
      </c>
      <c r="BR36" s="40">
        <v>19182242</v>
      </c>
      <c r="BS36" s="44"/>
      <c r="BT36" s="40">
        <v>24210439</v>
      </c>
      <c r="BU36" s="40">
        <v>37139514</v>
      </c>
      <c r="BV36" s="40">
        <v>362935000</v>
      </c>
      <c r="BW36" s="40">
        <v>93789505</v>
      </c>
      <c r="BX36" s="40">
        <v>142879</v>
      </c>
      <c r="BY36" s="40">
        <v>8962545</v>
      </c>
      <c r="BZ36" s="40">
        <v>37554000</v>
      </c>
      <c r="CA36" s="40">
        <v>14995766</v>
      </c>
      <c r="CB36" s="40">
        <v>41048000</v>
      </c>
      <c r="CC36" s="44"/>
      <c r="CD36" s="40">
        <v>72460637</v>
      </c>
      <c r="CE36" s="40">
        <v>15805024</v>
      </c>
      <c r="CF36" s="40">
        <v>74358343</v>
      </c>
      <c r="CG36" s="40">
        <v>34265686</v>
      </c>
      <c r="CH36" s="44"/>
      <c r="CI36" s="40">
        <v>25148131</v>
      </c>
      <c r="CJ36" s="40">
        <v>3273428</v>
      </c>
      <c r="CK36" s="40">
        <v>52673143</v>
      </c>
      <c r="CL36" s="44"/>
      <c r="CM36" s="40">
        <v>6549567</v>
      </c>
    </row>
    <row r="37" spans="1:91" s="63" customFormat="1" ht="15" customHeight="1">
      <c r="A37" s="58" t="s">
        <v>67</v>
      </c>
      <c r="B37" s="65">
        <v>51098955328</v>
      </c>
      <c r="C37" s="60">
        <v>51098.955327999996</v>
      </c>
      <c r="E37" s="66"/>
      <c r="F37" s="67" t="s">
        <v>67</v>
      </c>
      <c r="G37" s="65">
        <v>15740471462</v>
      </c>
      <c r="H37" s="68">
        <f t="shared" si="0"/>
        <v>0.3080390070787789</v>
      </c>
      <c r="I37" s="69"/>
      <c r="J37" s="58" t="s">
        <v>67</v>
      </c>
      <c r="K37" s="65">
        <v>23438195685</v>
      </c>
      <c r="L37" s="70">
        <f t="shared" si="1"/>
        <v>0.45868248253906846</v>
      </c>
      <c r="AM37" s="22" t="s">
        <v>57</v>
      </c>
      <c r="AN37" s="22">
        <v>12967068724</v>
      </c>
      <c r="AO37" s="95">
        <v>0.47770005892302664</v>
      </c>
      <c r="AS37" s="58" t="s">
        <v>67</v>
      </c>
      <c r="AT37" s="60">
        <v>18013920866</v>
      </c>
      <c r="BF37" s="80"/>
      <c r="BG37" s="88" t="s">
        <v>121</v>
      </c>
      <c r="BH37" s="89">
        <v>667356562</v>
      </c>
      <c r="BI37" s="89"/>
      <c r="BJ37" s="89"/>
      <c r="BK37" s="89"/>
      <c r="BL37" s="89">
        <v>6020910</v>
      </c>
      <c r="BM37" s="89"/>
      <c r="BN37" s="89">
        <v>14803132</v>
      </c>
      <c r="BO37" s="89"/>
      <c r="BP37" s="89">
        <v>85837654</v>
      </c>
      <c r="BQ37" s="89"/>
      <c r="BR37" s="89">
        <v>70211058</v>
      </c>
      <c r="BS37" s="89">
        <v>37770626</v>
      </c>
      <c r="BT37" s="89">
        <v>4415125</v>
      </c>
      <c r="BU37" s="89"/>
      <c r="BV37" s="89"/>
      <c r="BW37" s="89">
        <v>514498</v>
      </c>
      <c r="BX37" s="89">
        <v>185499</v>
      </c>
      <c r="BY37" s="89">
        <v>36512349</v>
      </c>
      <c r="BZ37" s="89"/>
      <c r="CA37" s="89">
        <v>164094025</v>
      </c>
      <c r="CB37" s="89"/>
      <c r="CC37" s="89"/>
      <c r="CD37" s="89"/>
      <c r="CE37" s="89">
        <v>5641000</v>
      </c>
      <c r="CF37" s="89">
        <v>1247174</v>
      </c>
      <c r="CG37" s="89">
        <v>75788172</v>
      </c>
      <c r="CH37" s="89">
        <v>93737231</v>
      </c>
      <c r="CI37" s="89"/>
      <c r="CJ37" s="89"/>
      <c r="CK37" s="89"/>
      <c r="CL37" s="89">
        <v>33616578</v>
      </c>
      <c r="CM37" s="89">
        <v>36961531</v>
      </c>
    </row>
    <row r="38" spans="1:91" ht="15" customHeight="1">
      <c r="A38" s="22" t="s">
        <v>68</v>
      </c>
      <c r="B38" s="23">
        <v>52410683142</v>
      </c>
      <c r="C38" s="24">
        <v>52410.683142000002</v>
      </c>
      <c r="E38" s="25"/>
      <c r="F38" s="26" t="s">
        <v>68</v>
      </c>
      <c r="G38" s="23">
        <v>24705746486</v>
      </c>
      <c r="H38" s="27">
        <f t="shared" si="0"/>
        <v>0.47138760658896506</v>
      </c>
      <c r="I38" s="19"/>
      <c r="J38" s="22" t="s">
        <v>68</v>
      </c>
      <c r="K38" s="23">
        <v>24699699571</v>
      </c>
      <c r="L38" s="28">
        <f t="shared" si="1"/>
        <v>0.47127223097015053</v>
      </c>
      <c r="AM38" s="22" t="s">
        <v>58</v>
      </c>
      <c r="AN38" s="22">
        <v>10307231020</v>
      </c>
      <c r="AO38" s="95">
        <v>0.43477715030120012</v>
      </c>
      <c r="AS38" s="22" t="s">
        <v>68</v>
      </c>
      <c r="AT38" s="24">
        <v>18993381119</v>
      </c>
      <c r="BG38" s="32" t="s">
        <v>122</v>
      </c>
      <c r="BH38" s="64">
        <f>AVERAGE(BI38:CM38,BH58)</f>
        <v>6.59375</v>
      </c>
      <c r="BI38" s="32">
        <v>8</v>
      </c>
      <c r="BJ38" s="32">
        <v>8</v>
      </c>
      <c r="BK38" s="32">
        <v>5</v>
      </c>
      <c r="BL38" s="45">
        <v>7</v>
      </c>
      <c r="BM38" s="32">
        <v>8</v>
      </c>
      <c r="BN38" s="45">
        <v>7</v>
      </c>
      <c r="BO38" s="32">
        <v>5</v>
      </c>
      <c r="BP38" s="45">
        <v>9</v>
      </c>
      <c r="BQ38" s="32">
        <v>6</v>
      </c>
      <c r="BR38" s="45">
        <v>8</v>
      </c>
      <c r="BS38" s="45">
        <v>7</v>
      </c>
      <c r="BT38" s="45">
        <v>7</v>
      </c>
      <c r="BU38" s="32">
        <v>6</v>
      </c>
      <c r="BV38" s="32">
        <v>6</v>
      </c>
      <c r="BW38" s="45">
        <v>5</v>
      </c>
      <c r="BX38" s="45">
        <v>7</v>
      </c>
      <c r="BY38" s="45">
        <v>7</v>
      </c>
      <c r="BZ38" s="32">
        <v>5</v>
      </c>
      <c r="CA38" s="45">
        <v>8</v>
      </c>
      <c r="CB38" s="32">
        <v>3</v>
      </c>
      <c r="CC38" s="32">
        <v>6</v>
      </c>
      <c r="CD38" s="32">
        <v>8</v>
      </c>
      <c r="CE38" s="45">
        <v>7</v>
      </c>
      <c r="CF38" s="45">
        <v>6</v>
      </c>
      <c r="CG38" s="45">
        <v>6</v>
      </c>
      <c r="CH38" s="45">
        <v>7</v>
      </c>
      <c r="CI38" s="32">
        <v>6</v>
      </c>
      <c r="CJ38" s="32">
        <v>8</v>
      </c>
      <c r="CK38" s="32">
        <v>5</v>
      </c>
      <c r="CL38" s="45">
        <v>8</v>
      </c>
      <c r="CM38" s="45">
        <v>6</v>
      </c>
    </row>
    <row r="39" spans="1:91" ht="15" customHeight="1">
      <c r="A39" s="22" t="s">
        <v>69</v>
      </c>
      <c r="B39" s="23">
        <v>20667669175</v>
      </c>
      <c r="C39" s="24">
        <v>20667.669174999999</v>
      </c>
      <c r="E39" s="25"/>
      <c r="F39" s="26" t="s">
        <v>69</v>
      </c>
      <c r="G39" s="23">
        <v>10543839426</v>
      </c>
      <c r="H39" s="27">
        <f t="shared" si="0"/>
        <v>0.51016103154747738</v>
      </c>
      <c r="I39" s="19"/>
      <c r="J39" s="22" t="s">
        <v>69</v>
      </c>
      <c r="K39" s="23">
        <v>8934045652</v>
      </c>
      <c r="L39" s="28">
        <f t="shared" si="1"/>
        <v>0.43227156271723127</v>
      </c>
      <c r="AM39" s="22" t="s">
        <v>59</v>
      </c>
      <c r="AN39" s="22">
        <v>24371864899</v>
      </c>
      <c r="AO39" s="95">
        <v>0.22741927172098889</v>
      </c>
      <c r="AS39" s="22" t="s">
        <v>69</v>
      </c>
      <c r="AT39" s="24">
        <v>6773489109</v>
      </c>
      <c r="CD39" s="54"/>
    </row>
    <row r="40" spans="1:91" ht="15" customHeight="1">
      <c r="A40" s="22" t="s">
        <v>70</v>
      </c>
      <c r="B40" s="23">
        <v>128420684290</v>
      </c>
      <c r="C40" s="24">
        <v>128420.68429</v>
      </c>
      <c r="E40" s="25"/>
      <c r="F40" s="26" t="s">
        <v>70</v>
      </c>
      <c r="G40" s="23">
        <v>59106723783</v>
      </c>
      <c r="H40" s="27">
        <f t="shared" si="0"/>
        <v>0.46025859548859754</v>
      </c>
      <c r="I40" s="19"/>
      <c r="J40" s="22" t="s">
        <v>70</v>
      </c>
      <c r="K40" s="23">
        <v>50551051937</v>
      </c>
      <c r="L40" s="28">
        <f t="shared" si="1"/>
        <v>0.39363636953409664</v>
      </c>
      <c r="AM40" s="22" t="s">
        <v>60</v>
      </c>
      <c r="AN40" s="22">
        <v>43196057732</v>
      </c>
      <c r="AO40" s="95">
        <v>0.56692215671825408</v>
      </c>
      <c r="AS40" s="22" t="s">
        <v>70</v>
      </c>
      <c r="AT40" s="24">
        <v>41408767795</v>
      </c>
      <c r="BG40" s="103" t="s">
        <v>123</v>
      </c>
      <c r="BH40" s="101"/>
    </row>
    <row r="41" spans="1:91" ht="15" customHeight="1">
      <c r="A41" s="22" t="s">
        <v>71</v>
      </c>
      <c r="B41" s="23">
        <v>41136103198</v>
      </c>
      <c r="C41" s="24">
        <v>41136.103197999997</v>
      </c>
      <c r="E41" s="25"/>
      <c r="F41" s="26" t="s">
        <v>71</v>
      </c>
      <c r="G41" s="23">
        <v>14060792489</v>
      </c>
      <c r="H41" s="27">
        <f t="shared" si="0"/>
        <v>0.34181148421670682</v>
      </c>
      <c r="I41" s="19"/>
      <c r="J41" s="22" t="s">
        <v>71</v>
      </c>
      <c r="K41" s="23">
        <v>15107823910</v>
      </c>
      <c r="L41" s="28">
        <f t="shared" si="1"/>
        <v>0.36726434288832999</v>
      </c>
      <c r="AM41" s="22" t="s">
        <v>61</v>
      </c>
      <c r="AN41" s="22">
        <v>38119158433</v>
      </c>
      <c r="AO41" s="95">
        <v>0.39491322118420619</v>
      </c>
      <c r="AS41" s="22" t="s">
        <v>71</v>
      </c>
      <c r="AT41" s="24">
        <v>10972616169</v>
      </c>
      <c r="BG41" s="34"/>
      <c r="BH41" s="36">
        <v>2019</v>
      </c>
    </row>
    <row r="42" spans="1:91" ht="15" customHeight="1">
      <c r="A42" s="22" t="s">
        <v>72</v>
      </c>
      <c r="B42" s="23">
        <v>30226165891</v>
      </c>
      <c r="C42" s="24">
        <v>30226.165891000001</v>
      </c>
      <c r="E42" s="25"/>
      <c r="F42" s="26" t="s">
        <v>72</v>
      </c>
      <c r="G42" s="23">
        <v>14475263966</v>
      </c>
      <c r="H42" s="27">
        <f t="shared" si="0"/>
        <v>0.47889844905238499</v>
      </c>
      <c r="I42" s="19"/>
      <c r="J42" s="22" t="s">
        <v>72</v>
      </c>
      <c r="K42" s="23">
        <v>11049087972</v>
      </c>
      <c r="L42" s="28">
        <f t="shared" si="1"/>
        <v>0.36554712270966278</v>
      </c>
      <c r="AM42" s="22" t="s">
        <v>62</v>
      </c>
      <c r="AN42" s="22">
        <v>12321333885</v>
      </c>
      <c r="AO42" s="95">
        <v>0.3401183900804029</v>
      </c>
      <c r="AS42" s="22" t="s">
        <v>72</v>
      </c>
      <c r="AT42" s="24">
        <v>7903905879</v>
      </c>
      <c r="BF42" s="33"/>
      <c r="BG42" s="37" t="s">
        <v>75</v>
      </c>
      <c r="BH42" s="46">
        <v>58800054100</v>
      </c>
    </row>
    <row r="43" spans="1:91" ht="15" customHeight="1">
      <c r="A43" s="22" t="s">
        <v>85</v>
      </c>
      <c r="B43" s="47">
        <f>SUM(B11:B42)</f>
        <v>2210588518020.7803</v>
      </c>
      <c r="C43" s="22">
        <f>SUM(C11:C42)</f>
        <v>2210588.5219299998</v>
      </c>
      <c r="G43" s="57"/>
      <c r="H43" s="56"/>
      <c r="K43" s="57"/>
      <c r="AM43" s="22" t="s">
        <v>63</v>
      </c>
      <c r="AN43" s="22">
        <v>11188810079</v>
      </c>
      <c r="AO43" s="95">
        <v>0.33043485792072452</v>
      </c>
      <c r="BF43" s="33"/>
      <c r="BG43" s="39" t="s">
        <v>79</v>
      </c>
      <c r="BH43" s="48">
        <v>25466078400</v>
      </c>
    </row>
    <row r="44" spans="1:91" ht="15" customHeight="1">
      <c r="AM44" s="22" t="s">
        <v>64</v>
      </c>
      <c r="AN44" s="22">
        <v>20428777648</v>
      </c>
      <c r="AO44" s="95">
        <v>0.41701732950755876</v>
      </c>
      <c r="BF44" s="33"/>
      <c r="BG44" s="34" t="s">
        <v>83</v>
      </c>
      <c r="BH44" s="49">
        <v>25466078400</v>
      </c>
    </row>
    <row r="45" spans="1:91" ht="15" customHeight="1">
      <c r="B45" s="50"/>
      <c r="C45" s="55"/>
      <c r="AM45" s="22" t="s">
        <v>65</v>
      </c>
      <c r="AN45" s="22">
        <v>19339434252</v>
      </c>
      <c r="AO45" s="95">
        <v>0.3452702093185584</v>
      </c>
      <c r="BF45" s="33"/>
      <c r="BG45" s="39" t="s">
        <v>94</v>
      </c>
      <c r="BH45" s="48">
        <v>31906865800</v>
      </c>
    </row>
    <row r="46" spans="1:91" ht="15" customHeight="1">
      <c r="B46" s="20"/>
      <c r="AM46" s="22" t="s">
        <v>66</v>
      </c>
      <c r="AN46" s="22">
        <v>16463691827</v>
      </c>
      <c r="AO46" s="95">
        <v>0.24315361830597393</v>
      </c>
      <c r="BF46" s="33"/>
      <c r="BG46" s="34" t="s">
        <v>96</v>
      </c>
      <c r="BH46" s="49">
        <v>5007690200</v>
      </c>
    </row>
    <row r="47" spans="1:91" ht="15" customHeight="1">
      <c r="AM47" s="22" t="s">
        <v>67</v>
      </c>
      <c r="AN47" s="22">
        <v>15017833867</v>
      </c>
      <c r="AO47" s="95">
        <v>0.29389708205582205</v>
      </c>
      <c r="BF47" s="33"/>
      <c r="BG47" s="34" t="s">
        <v>97</v>
      </c>
      <c r="BH47" s="34"/>
    </row>
    <row r="48" spans="1:91" ht="15" customHeight="1">
      <c r="AM48" s="22" t="s">
        <v>68</v>
      </c>
      <c r="AN48" s="22">
        <v>24455267351</v>
      </c>
      <c r="AO48" s="95">
        <v>0.46660844478484664</v>
      </c>
      <c r="BF48" s="33"/>
      <c r="BG48" s="34" t="s">
        <v>99</v>
      </c>
      <c r="BH48" s="34"/>
    </row>
    <row r="49" spans="39:60" ht="15" customHeight="1">
      <c r="AM49" s="22" t="s">
        <v>69</v>
      </c>
      <c r="AN49" s="22">
        <v>10111511578</v>
      </c>
      <c r="AO49" s="95">
        <v>0.48924295683187508</v>
      </c>
      <c r="BF49" s="33"/>
      <c r="BG49" s="34" t="s">
        <v>100</v>
      </c>
      <c r="BH49" s="49">
        <v>7863873800</v>
      </c>
    </row>
    <row r="50" spans="39:60" ht="15" customHeight="1">
      <c r="AM50" s="22" t="s">
        <v>70</v>
      </c>
      <c r="AN50" s="22">
        <v>57958293061</v>
      </c>
      <c r="AO50" s="95">
        <v>0.45131587159369435</v>
      </c>
      <c r="BF50" s="33"/>
      <c r="BG50" s="39" t="s">
        <v>103</v>
      </c>
      <c r="BH50" s="48">
        <v>1403365100</v>
      </c>
    </row>
    <row r="51" spans="39:60" ht="15" customHeight="1">
      <c r="AM51" s="22" t="s">
        <v>71</v>
      </c>
      <c r="AN51" s="22">
        <v>13478409512</v>
      </c>
      <c r="AO51" s="95">
        <v>0.32765401834793406</v>
      </c>
      <c r="BF51" s="33"/>
      <c r="BG51" s="34" t="s">
        <v>111</v>
      </c>
      <c r="BH51" s="49">
        <v>508511400</v>
      </c>
    </row>
    <row r="52" spans="39:60" ht="15" customHeight="1">
      <c r="AM52" s="22" t="s">
        <v>72</v>
      </c>
      <c r="AN52" s="22">
        <v>14101446028</v>
      </c>
      <c r="AO52" s="95">
        <v>0.46653108696789031</v>
      </c>
      <c r="BF52" s="33"/>
      <c r="BG52" s="34" t="s">
        <v>112</v>
      </c>
      <c r="BH52" s="49">
        <v>433231500</v>
      </c>
    </row>
    <row r="53" spans="39:60" ht="15" customHeight="1">
      <c r="AP53" s="51"/>
      <c r="BF53" s="33"/>
      <c r="BG53" s="34" t="s">
        <v>114</v>
      </c>
      <c r="BH53" s="49">
        <v>461622200</v>
      </c>
    </row>
    <row r="54" spans="39:60" ht="15" customHeight="1">
      <c r="BF54" s="33"/>
      <c r="BG54" s="34" t="s">
        <v>115</v>
      </c>
      <c r="BH54" s="34"/>
    </row>
    <row r="55" spans="39:60" ht="15" customHeight="1">
      <c r="BF55" s="33"/>
      <c r="BG55" s="39" t="s">
        <v>116</v>
      </c>
      <c r="BH55" s="39"/>
    </row>
    <row r="56" spans="39:60" ht="15" customHeight="1">
      <c r="BF56" s="33"/>
      <c r="BG56" s="39" t="s">
        <v>119</v>
      </c>
      <c r="BH56" s="39"/>
    </row>
    <row r="57" spans="39:60" ht="15" customHeight="1">
      <c r="BF57" s="33"/>
      <c r="BG57" s="39" t="s">
        <v>120</v>
      </c>
      <c r="BH57" s="48">
        <v>23744800</v>
      </c>
    </row>
    <row r="58" spans="39:60" ht="15" customHeight="1">
      <c r="BF58" s="33"/>
      <c r="BG58" s="52" t="s">
        <v>122</v>
      </c>
      <c r="BH58" s="53">
        <v>6</v>
      </c>
    </row>
    <row r="61" spans="39:60" ht="15.75" customHeight="1"/>
    <row r="62" spans="39:60" ht="15.75" customHeight="1"/>
    <row r="63" spans="39:60" ht="15.75" customHeight="1"/>
    <row r="64" spans="39:6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BG40:BH40"/>
    <mergeCell ref="B2:D2"/>
    <mergeCell ref="B3:D3"/>
    <mergeCell ref="O3:Z3"/>
    <mergeCell ref="AT3:BE3"/>
    <mergeCell ref="B4:D4"/>
    <mergeCell ref="O4:Z4"/>
    <mergeCell ref="AT4:BE4"/>
    <mergeCell ref="G7:L7"/>
    <mergeCell ref="N30:N31"/>
    <mergeCell ref="G3:L3"/>
    <mergeCell ref="G4:L4"/>
    <mergeCell ref="G5:L5"/>
    <mergeCell ref="O5:Z5"/>
    <mergeCell ref="B6:D6"/>
    <mergeCell ref="G6:L6"/>
    <mergeCell ref="AX11:AY11"/>
    <mergeCell ref="BH3:BS3"/>
    <mergeCell ref="BH4:BS4"/>
    <mergeCell ref="BH5:BS5"/>
    <mergeCell ref="BH6:BS6"/>
    <mergeCell ref="O6:Z6"/>
    <mergeCell ref="AT2:BE2"/>
    <mergeCell ref="BH2:BS2"/>
    <mergeCell ref="AN3:AQ3"/>
    <mergeCell ref="AN4:AQ4"/>
    <mergeCell ref="AN5:AQ5"/>
    <mergeCell ref="AT5:BE5"/>
    <mergeCell ref="AN6:AQ6"/>
    <mergeCell ref="AT6:BE6"/>
    <mergeCell ref="B1:D1"/>
    <mergeCell ref="G1:L1"/>
    <mergeCell ref="G2:L2"/>
    <mergeCell ref="O2:Z2"/>
    <mergeCell ref="AN2:AQ2"/>
  </mergeCells>
  <hyperlinks>
    <hyperlink ref="O4" r:id="rId1" xr:uid="{00000000-0004-0000-0000-000000000000}"/>
    <hyperlink ref="AN4" r:id="rId2" xr:uid="{00000000-0004-0000-0000-000001000000}"/>
    <hyperlink ref="AT4" r:id="rId3" location=":~:text=ACUERDO%20por%20el%20que%20se,y%2033%20Aportaciones%20Federales%20para" xr:uid="{00000000-0004-0000-0000-000002000000}"/>
    <hyperlink ref="BH4" r:id="rId4" xr:uid="{00000000-0004-0000-0000-000003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Hablemos_de_ingresos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IMCO</dc:creator>
  <cp:lastModifiedBy>Ivania Mazari Zatarain </cp:lastModifiedBy>
  <dcterms:created xsi:type="dcterms:W3CDTF">2020-01-07T17:08:56Z</dcterms:created>
  <dcterms:modified xsi:type="dcterms:W3CDTF">2021-03-05T03:42:03Z</dcterms:modified>
</cp:coreProperties>
</file>